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sc001-my.sharepoint.com/personal/t_kobayashi_doshin-sc_co_jp/Documents/デスクトップ/ダウンロード用申込書/"/>
    </mc:Choice>
  </mc:AlternateContent>
  <xr:revisionPtr revIDLastSave="1" documentId="8_{2D9EBAFC-BB57-40C7-9169-1254F1A39EBB}" xr6:coauthVersionLast="47" xr6:coauthVersionMax="47" xr10:uidLastSave="{3898002E-2C94-4278-B34E-FEBE9DCC8F2B}"/>
  <bookViews>
    <workbookView xWindow="-110" yWindow="-110" windowWidth="19420" windowHeight="11500" tabRatio="620" xr2:uid="{9DFFF810-FD5C-4E96-B254-917CB77F817D}"/>
  </bookViews>
  <sheets>
    <sheet name="表紙" sheetId="1" r:id="rId1"/>
    <sheet name="変更履歴" sheetId="2" r:id="rId2"/>
    <sheet name="縦型集計" sheetId="16" r:id="rId3"/>
    <sheet name="参照マップ" sheetId="17" state="hidden" r:id="rId4"/>
    <sheet name="1.札幌・江別・北広島・石狩市" sheetId="3" r:id="rId5"/>
    <sheet name="2.千歳・苫小牧・室蘭・日高地区" sheetId="4" r:id="rId6"/>
    <sheet name="3.小樽・岩内・倶知安地区" sheetId="5" r:id="rId7"/>
    <sheet name="4.長万部・八雲・桧山地区" sheetId="6" r:id="rId8"/>
    <sheet name="5.函館・森・松前地区" sheetId="7" r:id="rId9"/>
    <sheet name="6.空知・深川・夕張・当別地区" sheetId="8" r:id="rId10"/>
    <sheet name="7.旭川・富良野・名寄・士別地区" sheetId="9" r:id="rId11"/>
    <sheet name="8.留萌・稚内・宗谷地区" sheetId="10" r:id="rId12"/>
    <sheet name="9.北見・網走・紋別地区" sheetId="11" r:id="rId13"/>
    <sheet name="10.釧路・根室地区" sheetId="12" r:id="rId14"/>
    <sheet name="11.帯広・十勝地区" sheetId="13" r:id="rId15"/>
  </sheets>
  <definedNames>
    <definedName name="_xlnm._FilterDatabase" localSheetId="2" hidden="1">縦型集計!$A$2:$N$545</definedName>
    <definedName name="_xlnm._FilterDatabase" localSheetId="1" hidden="1">変更履歴!$A$3:$K$26</definedName>
    <definedName name="_xlnm.Print_Area" localSheetId="4">'1.札幌・江別・北広島・石狩市'!$A$1:$AJ$46</definedName>
    <definedName name="_xlnm.Print_Area" localSheetId="13">'10.釧路・根室地区'!$A$1:$AJ$46</definedName>
    <definedName name="_xlnm.Print_Area" localSheetId="14">'11.帯広・十勝地区'!$A$1:$AJ$46</definedName>
    <definedName name="_xlnm.Print_Area" localSheetId="5">'2.千歳・苫小牧・室蘭・日高地区'!$A$1:$AJ$46</definedName>
    <definedName name="_xlnm.Print_Area" localSheetId="6">'3.小樽・岩内・倶知安地区'!$A$1:$AJ$46</definedName>
    <definedName name="_xlnm.Print_Area" localSheetId="7">'4.長万部・八雲・桧山地区'!$A$1:$AJ$46</definedName>
    <definedName name="_xlnm.Print_Area" localSheetId="8">'5.函館・森・松前地区'!$A$1:$AJ$46</definedName>
    <definedName name="_xlnm.Print_Area" localSheetId="9">'6.空知・深川・夕張・当別地区'!$A$1:$AJ$46</definedName>
    <definedName name="_xlnm.Print_Area" localSheetId="10">'7.旭川・富良野・名寄・士別地区'!$A$1:$AJ$46</definedName>
    <definedName name="_xlnm.Print_Area" localSheetId="11">'8.留萌・稚内・宗谷地区'!$A$1:$AJ$46</definedName>
    <definedName name="_xlnm.Print_Area" localSheetId="12">'9.北見・網走・紋別地区'!$A$1:$AJ$46</definedName>
    <definedName name="_xlnm.Print_Area" localSheetId="1">変更履歴!$A$1:$K$28</definedName>
    <definedName name="_xlnm.Print_Titles" localSheetId="2">縦型集計!$1:$2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" i="16" l="1"/>
  <c r="J1" i="16"/>
  <c r="H1" i="16"/>
  <c r="G1" i="16"/>
  <c r="F1" i="16"/>
  <c r="E1" i="16"/>
  <c r="D1" i="16"/>
  <c r="R7" i="10"/>
  <c r="V7" i="10"/>
  <c r="O7" i="10"/>
  <c r="O7" i="5"/>
  <c r="L7" i="5"/>
  <c r="R9" i="1"/>
  <c r="L7" i="4"/>
  <c r="O7" i="4"/>
  <c r="C515" i="17"/>
  <c r="C162" i="17"/>
  <c r="C386" i="17"/>
  <c r="C533" i="17"/>
  <c r="C219" i="17"/>
  <c r="C242" i="17"/>
  <c r="C333" i="17"/>
  <c r="C297" i="17"/>
  <c r="C528" i="17"/>
  <c r="C23" i="17"/>
  <c r="C403" i="17"/>
  <c r="C106" i="17"/>
  <c r="C413" i="17"/>
  <c r="C209" i="17"/>
  <c r="C140" i="17"/>
  <c r="C204" i="17"/>
  <c r="C353" i="17"/>
  <c r="C24" i="17"/>
  <c r="C147" i="17"/>
  <c r="C410" i="17"/>
  <c r="C365" i="17"/>
  <c r="C105" i="17"/>
  <c r="C429" i="17"/>
  <c r="C312" i="17"/>
  <c r="C272" i="17"/>
  <c r="C473" i="17"/>
  <c r="C112" i="17"/>
  <c r="C509" i="17"/>
  <c r="C421" i="17"/>
  <c r="C72" i="17"/>
  <c r="C8" i="17"/>
  <c r="C13" i="17"/>
  <c r="C144" i="17"/>
  <c r="C264" i="17"/>
  <c r="C363" i="17"/>
  <c r="C263" i="17"/>
  <c r="C68" i="17"/>
  <c r="C384" i="17"/>
  <c r="C422" i="17"/>
  <c r="C321" i="17"/>
  <c r="C210" i="17"/>
  <c r="C138" i="17"/>
  <c r="C95" i="17"/>
  <c r="C175" i="17"/>
  <c r="C396" i="17"/>
  <c r="C76" i="17"/>
  <c r="C375" i="17"/>
  <c r="C423" i="17"/>
  <c r="C496" i="17"/>
  <c r="C293" i="17"/>
  <c r="C278" i="17"/>
  <c r="C442" i="17"/>
  <c r="C5" i="17"/>
  <c r="C165" i="17"/>
  <c r="C505" i="17"/>
  <c r="C212" i="17"/>
  <c r="C450" i="17"/>
  <c r="C30" i="17"/>
  <c r="C314" i="17"/>
  <c r="C49" i="17"/>
  <c r="C411" i="17"/>
  <c r="C361" i="17"/>
  <c r="C150" i="17"/>
  <c r="C323" i="17"/>
  <c r="C483" i="17"/>
  <c r="C346" i="17"/>
  <c r="C299" i="17"/>
  <c r="C296" i="17"/>
  <c r="C430" i="17"/>
  <c r="C107" i="17"/>
  <c r="C15" i="17"/>
  <c r="C71" i="17"/>
  <c r="C241" i="17"/>
  <c r="C443" i="17"/>
  <c r="C18" i="17"/>
  <c r="C166" i="17"/>
  <c r="C130" i="17"/>
  <c r="C62" i="17"/>
  <c r="C288" i="17"/>
  <c r="C382" i="17"/>
  <c r="C192" i="17"/>
  <c r="C9" i="17"/>
  <c r="C179" i="17"/>
  <c r="C184" i="17"/>
  <c r="C322" i="17"/>
  <c r="C449" i="17"/>
  <c r="C508" i="17"/>
  <c r="C77" i="17"/>
  <c r="C358" i="17"/>
  <c r="C233" i="17"/>
  <c r="C87" i="17"/>
  <c r="C245" i="17"/>
  <c r="C108" i="17"/>
  <c r="C376" i="17"/>
  <c r="C155" i="17"/>
  <c r="C115" i="17"/>
  <c r="C383" i="17"/>
  <c r="C148" i="17"/>
  <c r="C190" i="17"/>
  <c r="C536" i="17"/>
  <c r="C490" i="17"/>
  <c r="C310" i="17"/>
  <c r="C461" i="17"/>
  <c r="C402" i="17"/>
  <c r="C342" i="17"/>
  <c r="C426" i="17"/>
  <c r="C26" i="17"/>
  <c r="C495" i="17"/>
  <c r="C176" i="17"/>
  <c r="C141" i="17"/>
  <c r="C357" i="17"/>
  <c r="C109" i="17"/>
  <c r="C172" i="17"/>
  <c r="C469" i="17"/>
  <c r="C273" i="17"/>
  <c r="C221" i="17"/>
  <c r="C125" i="17"/>
  <c r="C207" i="17"/>
  <c r="C181" i="17"/>
  <c r="C518" i="17"/>
  <c r="C235" i="17"/>
  <c r="C185" i="17"/>
  <c r="C482" i="17"/>
  <c r="C151" i="17"/>
  <c r="C51" i="17"/>
  <c r="C497" i="17"/>
  <c r="C294" i="17"/>
  <c r="C41" i="17"/>
  <c r="C7" i="17"/>
  <c r="C348" i="17"/>
  <c r="C220" i="17"/>
  <c r="C427" i="17"/>
  <c r="C228" i="17"/>
  <c r="C510" i="17"/>
  <c r="C362" i="17"/>
  <c r="C208" i="17"/>
  <c r="C252" i="17"/>
  <c r="C498" i="17"/>
  <c r="C371" i="17"/>
  <c r="C224" i="17"/>
  <c r="C448" i="17"/>
  <c r="C47" i="17"/>
  <c r="C232" i="17"/>
  <c r="C437" i="17"/>
  <c r="C182" i="17"/>
  <c r="C327" i="17"/>
  <c r="C390" i="17"/>
  <c r="C78" i="17"/>
  <c r="C298" i="17"/>
  <c r="C93" i="17"/>
  <c r="C42" i="17"/>
  <c r="C374" i="17"/>
  <c r="C67" i="17"/>
  <c r="C432" i="17"/>
  <c r="C214" i="17"/>
  <c r="C177" i="17"/>
  <c r="C59" i="17"/>
  <c r="C332" i="17"/>
  <c r="C283" i="17"/>
  <c r="C202" i="17"/>
  <c r="C419" i="17"/>
  <c r="C445" i="17"/>
  <c r="C532" i="17"/>
  <c r="C277" i="17"/>
  <c r="C381" i="17"/>
  <c r="C486" i="17"/>
  <c r="C32" i="17"/>
  <c r="C304" i="17"/>
  <c r="C29" i="17"/>
  <c r="C169" i="17"/>
  <c r="C127" i="17"/>
  <c r="C476" i="17"/>
  <c r="C530" i="17"/>
  <c r="C256" i="17"/>
  <c r="C262" i="17"/>
  <c r="C271" i="17"/>
  <c r="C10" i="17"/>
  <c r="C475" i="17"/>
  <c r="C121" i="17"/>
  <c r="C12" i="17"/>
  <c r="C392" i="17"/>
  <c r="C329" i="17"/>
  <c r="C253" i="17"/>
  <c r="C484" i="17"/>
  <c r="C521" i="17"/>
  <c r="C170" i="17"/>
  <c r="C360" i="17"/>
  <c r="C367" i="17"/>
  <c r="C193" i="17"/>
  <c r="C246" i="17"/>
  <c r="C17" i="17"/>
  <c r="C14" i="17"/>
  <c r="C359" i="17"/>
  <c r="C81" i="17"/>
  <c r="C481" i="17"/>
  <c r="C398" i="17"/>
  <c r="C523" i="17"/>
  <c r="C275" i="17"/>
  <c r="C350" i="17"/>
  <c r="C114" i="17"/>
  <c r="C196" i="17"/>
  <c r="C531" i="17"/>
  <c r="C84" i="17"/>
  <c r="C255" i="17"/>
  <c r="C393" i="17"/>
  <c r="C6" i="17"/>
  <c r="C451" i="17"/>
  <c r="C436" i="17"/>
  <c r="C206" i="17"/>
  <c r="C128" i="17"/>
  <c r="C368" i="17"/>
  <c r="C110" i="17"/>
  <c r="C158" i="17"/>
  <c r="C373" i="17"/>
  <c r="C131" i="17"/>
  <c r="C136" i="17"/>
  <c r="C284" i="17"/>
  <c r="C227" i="17"/>
  <c r="C276" i="17"/>
  <c r="C544" i="17"/>
  <c r="C480" i="17"/>
  <c r="C440" i="17"/>
  <c r="C415" i="17"/>
  <c r="C344" i="17"/>
  <c r="C513" i="17"/>
  <c r="C292" i="17"/>
  <c r="C39" i="17"/>
  <c r="C2" i="17"/>
  <c r="C345" i="17"/>
  <c r="C318" i="17"/>
  <c r="C485" i="17"/>
  <c r="C302" i="17"/>
  <c r="C474" i="17"/>
  <c r="C438" i="17"/>
  <c r="C334" i="17"/>
  <c r="C215" i="17"/>
  <c r="C394" i="17"/>
  <c r="C205" i="17"/>
  <c r="C492" i="17"/>
  <c r="C53" i="17"/>
  <c r="C343" i="17"/>
  <c r="C470" i="17"/>
  <c r="C467" i="17"/>
  <c r="C258" i="17"/>
  <c r="C269" i="17"/>
  <c r="C142" i="17"/>
  <c r="C116" i="17"/>
  <c r="C306" i="17"/>
  <c r="C73" i="17"/>
  <c r="C79" i="17"/>
  <c r="C458" i="17"/>
  <c r="C380" i="17"/>
  <c r="C213" i="17"/>
  <c r="C465" i="17"/>
  <c r="C113" i="17"/>
  <c r="C397" i="17"/>
  <c r="C146" i="17"/>
  <c r="C463" i="17"/>
  <c r="C74" i="17"/>
  <c r="C282" i="17"/>
  <c r="C160" i="17"/>
  <c r="C308" i="17"/>
  <c r="C40" i="17"/>
  <c r="C305" i="17"/>
  <c r="C199" i="17"/>
  <c r="C261" i="17"/>
  <c r="C133" i="17"/>
  <c r="C507" i="17"/>
  <c r="C83" i="17"/>
  <c r="C129" i="17"/>
  <c r="C501" i="17"/>
  <c r="C424" i="17"/>
  <c r="C180" i="17"/>
  <c r="C330" i="17"/>
  <c r="C152" i="17"/>
  <c r="C414" i="17"/>
  <c r="C137" i="17"/>
  <c r="C466" i="17"/>
  <c r="C65" i="17"/>
  <c r="C504" i="17"/>
  <c r="C122" i="17"/>
  <c r="C145" i="17"/>
  <c r="C195" i="17"/>
  <c r="C20" i="17"/>
  <c r="C285" i="17"/>
  <c r="C356" i="17"/>
  <c r="C369" i="17"/>
  <c r="C280" i="17"/>
  <c r="C119" i="17"/>
  <c r="C527" i="17"/>
  <c r="C86" i="17"/>
  <c r="C46" i="17"/>
  <c r="C406" i="17"/>
  <c r="C525" i="17"/>
  <c r="C44" i="17"/>
  <c r="C391" i="17"/>
  <c r="C338" i="17"/>
  <c r="C534" i="17"/>
  <c r="C37" i="17"/>
  <c r="C439" i="17"/>
  <c r="C45" i="17"/>
  <c r="C90" i="17"/>
  <c r="C239" i="17"/>
  <c r="C535" i="17"/>
  <c r="C355" i="17"/>
  <c r="C493" i="17"/>
  <c r="C377" i="17"/>
  <c r="C290" i="17"/>
  <c r="C66" i="17"/>
  <c r="C57" i="17"/>
  <c r="C31" i="17"/>
  <c r="C456" i="17"/>
  <c r="C200" i="17"/>
  <c r="C80" i="17"/>
  <c r="C174" i="17"/>
  <c r="C244" i="17"/>
  <c r="C479" i="17"/>
  <c r="C135" i="17"/>
  <c r="C542" i="17"/>
  <c r="C226" i="17"/>
  <c r="C352" i="17"/>
  <c r="C153" i="17"/>
  <c r="C339" i="17"/>
  <c r="C460" i="17"/>
  <c r="C88" i="17"/>
  <c r="C279" i="17"/>
  <c r="C385" i="17"/>
  <c r="C354" i="17"/>
  <c r="C64" i="17"/>
  <c r="C27" i="17"/>
  <c r="C230" i="17"/>
  <c r="C223" i="17"/>
  <c r="C257" i="17"/>
  <c r="C75" i="17"/>
  <c r="C453" i="17"/>
  <c r="C316" i="17"/>
  <c r="C537" i="17"/>
  <c r="C69" i="17"/>
  <c r="C464" i="17"/>
  <c r="C163" i="17"/>
  <c r="C472" i="17"/>
  <c r="C198" i="17"/>
  <c r="C477" i="17"/>
  <c r="C487" i="17"/>
  <c r="C243" i="17"/>
  <c r="C157" i="17"/>
  <c r="C203" i="17"/>
  <c r="C183" i="17"/>
  <c r="C248" i="17"/>
  <c r="C94" i="17"/>
  <c r="C254" i="17"/>
  <c r="C455" i="17"/>
  <c r="C499" i="17"/>
  <c r="C491" i="17"/>
  <c r="C251" i="17"/>
  <c r="C100" i="17"/>
  <c r="C111" i="17"/>
  <c r="C161" i="17"/>
  <c r="C441" i="17"/>
  <c r="C35" i="17"/>
  <c r="C494" i="17"/>
  <c r="C118" i="17"/>
  <c r="C286" i="17"/>
  <c r="C21" i="17"/>
  <c r="C270" i="17"/>
  <c r="C222" i="17"/>
  <c r="C372" i="17"/>
  <c r="C48" i="17"/>
  <c r="C489" i="17"/>
  <c r="C189" i="17"/>
  <c r="C412" i="17"/>
  <c r="C300" i="17"/>
  <c r="C178" i="17"/>
  <c r="C156" i="17"/>
  <c r="C43" i="17"/>
  <c r="C378" i="17"/>
  <c r="C171" i="17"/>
  <c r="C287" i="17"/>
  <c r="C425" i="17"/>
  <c r="C471" i="17"/>
  <c r="C143" i="17"/>
  <c r="C538" i="17"/>
  <c r="C187" i="17"/>
  <c r="C364" i="17"/>
  <c r="C120" i="17"/>
  <c r="C96" i="17"/>
  <c r="C517" i="17"/>
  <c r="C341" i="17"/>
  <c r="C447" i="17"/>
  <c r="C38" i="17"/>
  <c r="C454" i="17"/>
  <c r="C231" i="17"/>
  <c r="C197" i="17"/>
  <c r="C91" i="17"/>
  <c r="C416" i="17"/>
  <c r="C541" i="17"/>
  <c r="C33" i="17"/>
  <c r="C61" i="17"/>
  <c r="C313" i="17"/>
  <c r="C511" i="17"/>
  <c r="C117" i="17"/>
  <c r="C99" i="17"/>
  <c r="C58" i="17"/>
  <c r="C502" i="17"/>
  <c r="C132" i="17"/>
  <c r="C433" i="17"/>
  <c r="C395" i="17"/>
  <c r="C366" i="17"/>
  <c r="C370" i="17"/>
  <c r="C488" i="17"/>
  <c r="C211" i="17"/>
  <c r="C389" i="17"/>
  <c r="C98" i="17"/>
  <c r="C520" i="17"/>
  <c r="C164" i="17"/>
  <c r="C435" i="17"/>
  <c r="C478" i="17"/>
  <c r="C22" i="17"/>
  <c r="C379" i="17"/>
  <c r="C104" i="17"/>
  <c r="C539" i="17"/>
  <c r="C173" i="17"/>
  <c r="C522" i="17"/>
  <c r="C315" i="17"/>
  <c r="C149" i="17"/>
  <c r="C55" i="17"/>
  <c r="C218" i="17"/>
  <c r="C167" i="17"/>
  <c r="C191" i="17"/>
  <c r="C404" i="17"/>
  <c r="C3" i="17"/>
  <c r="C326" i="17"/>
  <c r="C225" i="17"/>
  <c r="C289" i="17"/>
  <c r="C400" i="17"/>
  <c r="C320" i="17"/>
  <c r="C50" i="17"/>
  <c r="C347" i="17"/>
  <c r="C124" i="17"/>
  <c r="C70" i="17"/>
  <c r="C259" i="17"/>
  <c r="C514" i="17"/>
  <c r="C444" i="17"/>
  <c r="C418" i="17"/>
  <c r="C340" i="17"/>
  <c r="C459" i="17"/>
  <c r="C85" i="17"/>
  <c r="C452" i="17"/>
  <c r="C407" i="17"/>
  <c r="C4" i="17"/>
  <c r="C417" i="17"/>
  <c r="C399" i="17"/>
  <c r="C36" i="17"/>
  <c r="C250" i="17"/>
  <c r="C63" i="17"/>
  <c r="C123" i="17"/>
  <c r="C266" i="17"/>
  <c r="C428" i="17"/>
  <c r="C237" i="17"/>
  <c r="C216" i="17"/>
  <c r="C401" i="17"/>
  <c r="C236" i="17"/>
  <c r="C317" i="17"/>
  <c r="C387" i="17"/>
  <c r="C97" i="17"/>
  <c r="C309" i="17"/>
  <c r="C325" i="17"/>
  <c r="C238" i="17"/>
  <c r="C34" i="17"/>
  <c r="C16" i="17"/>
  <c r="C52" i="17"/>
  <c r="C446" i="17"/>
  <c r="C11" i="17"/>
  <c r="C503" i="17"/>
  <c r="C335" i="17"/>
  <c r="C139" i="17"/>
  <c r="C524" i="17"/>
  <c r="C102" i="17"/>
  <c r="C457" i="17"/>
  <c r="C331" i="17"/>
  <c r="C247" i="17"/>
  <c r="C434" i="17"/>
  <c r="C512" i="17"/>
  <c r="C281" i="17"/>
  <c r="C229" i="17"/>
  <c r="C134" i="17"/>
  <c r="C319" i="17"/>
  <c r="C516" i="17"/>
  <c r="C168" i="17"/>
  <c r="C405" i="17"/>
  <c r="C188" i="17"/>
  <c r="C240" i="17"/>
  <c r="C420" i="17"/>
  <c r="C324" i="17"/>
  <c r="C409" i="17"/>
  <c r="C301" i="17"/>
  <c r="C307" i="17"/>
  <c r="C194" i="17"/>
  <c r="C462" i="17"/>
  <c r="C60" i="17"/>
  <c r="C431" i="17"/>
  <c r="C295" i="17"/>
  <c r="C101" i="17"/>
  <c r="C54" i="17"/>
  <c r="C388" i="17"/>
  <c r="C217" i="17"/>
  <c r="C311" i="17"/>
  <c r="C154" i="17"/>
  <c r="C28" i="17"/>
  <c r="C303" i="17"/>
  <c r="C336" i="17"/>
  <c r="C265" i="17"/>
  <c r="C529" i="17"/>
  <c r="C526" i="17"/>
  <c r="C56" i="17"/>
  <c r="C89" i="17"/>
  <c r="C260" i="17"/>
  <c r="C103" i="17"/>
  <c r="C519" i="17"/>
  <c r="C543" i="17"/>
  <c r="C500" i="17"/>
  <c r="C274" i="17"/>
  <c r="C82" i="17"/>
  <c r="C201" i="17"/>
  <c r="C159" i="17"/>
  <c r="C540" i="17"/>
  <c r="C25" i="17"/>
  <c r="C337" i="17"/>
  <c r="C126" i="17"/>
  <c r="C328" i="17"/>
  <c r="C267" i="17"/>
  <c r="C291" i="17"/>
  <c r="C506" i="17"/>
  <c r="C249" i="17"/>
  <c r="C19" i="17"/>
  <c r="C351" i="17"/>
  <c r="C92" i="17"/>
  <c r="C186" i="17"/>
  <c r="C234" i="17"/>
  <c r="C408" i="17"/>
  <c r="C268" i="17"/>
  <c r="C349" i="17"/>
  <c r="C468" i="17"/>
  <c r="E68" i="17" l="1"/>
  <c r="E236" i="17"/>
  <c r="E129" i="17"/>
  <c r="E320" i="17"/>
  <c r="E460" i="17"/>
  <c r="E46" i="17"/>
  <c r="E462" i="17"/>
  <c r="E80" i="17"/>
  <c r="E271" i="17"/>
  <c r="E463" i="17"/>
  <c r="E526" i="17"/>
  <c r="E150" i="17"/>
  <c r="E180" i="17"/>
  <c r="E319" i="17"/>
  <c r="E342" i="17"/>
  <c r="E372" i="17"/>
  <c r="E510" i="17"/>
  <c r="E45" i="17"/>
  <c r="E287" i="17"/>
  <c r="E152" i="17"/>
  <c r="E513" i="17"/>
  <c r="E73" i="17"/>
  <c r="E213" i="17"/>
  <c r="E354" i="17"/>
  <c r="E405" i="17"/>
  <c r="E131" i="17"/>
  <c r="E269" i="17"/>
  <c r="E299" i="17"/>
  <c r="E322" i="17"/>
  <c r="E437" i="17"/>
  <c r="E490" i="17"/>
  <c r="E132" i="17"/>
  <c r="E247" i="17"/>
  <c r="E323" i="17"/>
  <c r="E439" i="17"/>
  <c r="E25" i="17"/>
  <c r="E187" i="17"/>
  <c r="E495" i="17"/>
  <c r="E81" i="17"/>
  <c r="E133" i="17"/>
  <c r="E274" i="17"/>
  <c r="E413" i="17"/>
  <c r="E441" i="17"/>
  <c r="E333" i="17"/>
  <c r="E474" i="17"/>
  <c r="E59" i="17"/>
  <c r="E83" i="17"/>
  <c r="E222" i="17"/>
  <c r="E115" i="17"/>
  <c r="E166" i="17"/>
  <c r="E284" i="17"/>
  <c r="E336" i="17"/>
  <c r="E499" i="17"/>
  <c r="E8" i="17"/>
  <c r="E60" i="17"/>
  <c r="E253" i="17"/>
  <c r="E508" i="17"/>
  <c r="E118" i="17"/>
  <c r="E168" i="17"/>
  <c r="E309" i="17"/>
  <c r="E423" i="17"/>
  <c r="E447" i="17"/>
  <c r="E476" i="17"/>
  <c r="E9" i="17"/>
  <c r="E38" i="17"/>
  <c r="E62" i="17"/>
  <c r="E176" i="17"/>
  <c r="E202" i="17"/>
  <c r="E318" i="17"/>
  <c r="E341" i="17"/>
  <c r="E370" i="17"/>
  <c r="E394" i="17"/>
  <c r="E509" i="17"/>
  <c r="E533" i="17"/>
  <c r="E11" i="17"/>
  <c r="E128" i="17"/>
  <c r="E203" i="17"/>
  <c r="E96" i="17"/>
  <c r="E264" i="17"/>
  <c r="E404" i="17"/>
  <c r="E427" i="17"/>
  <c r="E13" i="17"/>
  <c r="E181" i="17"/>
  <c r="E487" i="17"/>
  <c r="E99" i="17"/>
  <c r="E237" i="17"/>
  <c r="E378" i="17"/>
  <c r="E429" i="17"/>
  <c r="E514" i="17"/>
  <c r="E23" i="17"/>
  <c r="E47" i="17"/>
  <c r="G48" i="16" s="1" a="1"/>
  <c r="E163" i="17"/>
  <c r="E186" i="17"/>
  <c r="E214" i="17"/>
  <c r="E238" i="17"/>
  <c r="E355" i="17"/>
  <c r="E379" i="17"/>
  <c r="E406" i="17"/>
  <c r="E109" i="17"/>
  <c r="E300" i="17"/>
  <c r="E48" i="17"/>
  <c r="E164" i="17"/>
  <c r="E216" i="17"/>
  <c r="E357" i="17"/>
  <c r="E524" i="17"/>
  <c r="E57" i="17"/>
  <c r="E110" i="17"/>
  <c r="E248" i="17"/>
  <c r="E390" i="17"/>
  <c r="E27" i="17"/>
  <c r="E165" i="17"/>
  <c r="E306" i="17"/>
  <c r="E358" i="17"/>
  <c r="E497" i="17"/>
  <c r="E198" i="17"/>
  <c r="E250" i="17"/>
  <c r="E391" i="17"/>
  <c r="E419" i="17"/>
  <c r="E442" i="17"/>
  <c r="E144" i="17"/>
  <c r="E308" i="17"/>
  <c r="E359" i="17"/>
  <c r="E475" i="17"/>
  <c r="E31" i="17"/>
  <c r="E200" i="17"/>
  <c r="E228" i="17"/>
  <c r="E368" i="17"/>
  <c r="E392" i="17"/>
  <c r="E531" i="17"/>
  <c r="E93" i="17"/>
  <c r="E145" i="17"/>
  <c r="E285" i="17"/>
  <c r="E94" i="17"/>
  <c r="E119" i="17"/>
  <c r="E235" i="17"/>
  <c r="E258" i="17"/>
  <c r="E286" i="17"/>
  <c r="E426" i="17"/>
  <c r="E454" i="17"/>
  <c r="E477" i="17"/>
  <c r="E35" i="17"/>
  <c r="E204" i="17"/>
  <c r="E275" i="17"/>
  <c r="E69" i="17"/>
  <c r="E140" i="17"/>
  <c r="E259" i="17"/>
  <c r="E310" i="17"/>
  <c r="E330" i="17"/>
  <c r="E381" i="17"/>
  <c r="E430" i="17"/>
  <c r="E450" i="17"/>
  <c r="E500" i="17"/>
  <c r="E519" i="17"/>
  <c r="E86" i="17"/>
  <c r="E276" i="17"/>
  <c r="E20" i="17"/>
  <c r="G21" i="16" s="1" a="1"/>
  <c r="E71" i="17"/>
  <c r="E121" i="17"/>
  <c r="E141" i="17"/>
  <c r="E191" i="17"/>
  <c r="E211" i="17"/>
  <c r="E260" i="17"/>
  <c r="E311" i="17"/>
  <c r="E331" i="17"/>
  <c r="E382" i="17"/>
  <c r="E402" i="17"/>
  <c r="E451" i="17"/>
  <c r="E502" i="17"/>
  <c r="E37" i="17"/>
  <c r="E56" i="17"/>
  <c r="E108" i="17"/>
  <c r="E156" i="17"/>
  <c r="E175" i="17"/>
  <c r="E227" i="17"/>
  <c r="E246" i="17"/>
  <c r="E296" i="17"/>
  <c r="E348" i="17"/>
  <c r="E367" i="17"/>
  <c r="E417" i="17"/>
  <c r="E436" i="17"/>
  <c r="E486" i="17"/>
  <c r="E538" i="17"/>
  <c r="E14" i="17"/>
  <c r="E84" i="17"/>
  <c r="E103" i="17"/>
  <c r="E154" i="17"/>
  <c r="E223" i="17"/>
  <c r="E294" i="17"/>
  <c r="E344" i="17"/>
  <c r="E395" i="17"/>
  <c r="E414" i="17"/>
  <c r="E465" i="17"/>
  <c r="E484" i="17"/>
  <c r="E535" i="17"/>
  <c r="E49" i="17"/>
  <c r="E120" i="17"/>
  <c r="E190" i="17"/>
  <c r="E239" i="17"/>
  <c r="E36" i="17"/>
  <c r="E104" i="17"/>
  <c r="E155" i="17"/>
  <c r="E174" i="17"/>
  <c r="E226" i="17"/>
  <c r="E295" i="17"/>
  <c r="E347" i="17"/>
  <c r="E365" i="17"/>
  <c r="E415" i="17"/>
  <c r="E466" i="17"/>
  <c r="E485" i="17"/>
  <c r="E537" i="17"/>
  <c r="E521" i="17"/>
  <c r="E3" i="17"/>
  <c r="E21" i="17"/>
  <c r="E72" i="17"/>
  <c r="E92" i="17"/>
  <c r="E142" i="17"/>
  <c r="G143" i="16" s="1" a="1"/>
  <c r="E192" i="17"/>
  <c r="E212" i="17"/>
  <c r="E263" i="17"/>
  <c r="E282" i="17"/>
  <c r="E332" i="17"/>
  <c r="E383" i="17"/>
  <c r="E403" i="17"/>
  <c r="E453" i="17"/>
  <c r="E473" i="17"/>
  <c r="E523" i="17"/>
  <c r="E16" i="17"/>
  <c r="E39" i="17"/>
  <c r="E63" i="17"/>
  <c r="E87" i="17"/>
  <c r="E111" i="17"/>
  <c r="E135" i="17"/>
  <c r="E171" i="17"/>
  <c r="E205" i="17"/>
  <c r="E229" i="17"/>
  <c r="E254" i="17"/>
  <c r="E277" i="17"/>
  <c r="E301" i="17"/>
  <c r="E326" i="17"/>
  <c r="E349" i="17"/>
  <c r="E373" i="17"/>
  <c r="E410" i="17"/>
  <c r="E444" i="17"/>
  <c r="E478" i="17"/>
  <c r="E539" i="17"/>
  <c r="E4" i="17"/>
  <c r="E28" i="17"/>
  <c r="E51" i="17"/>
  <c r="E76" i="17"/>
  <c r="E100" i="17"/>
  <c r="E123" i="17"/>
  <c r="E147" i="17"/>
  <c r="E158" i="17"/>
  <c r="E182" i="17"/>
  <c r="E194" i="17"/>
  <c r="E218" i="17"/>
  <c r="E242" i="17"/>
  <c r="E266" i="17"/>
  <c r="E290" i="17"/>
  <c r="E312" i="17"/>
  <c r="E338" i="17"/>
  <c r="E360" i="17"/>
  <c r="E384" i="17"/>
  <c r="E396" i="17"/>
  <c r="E420" i="17"/>
  <c r="E431" i="17"/>
  <c r="E455" i="17"/>
  <c r="E467" i="17"/>
  <c r="E492" i="17"/>
  <c r="E503" i="17"/>
  <c r="E515" i="17"/>
  <c r="E527" i="17"/>
  <c r="E5" i="17"/>
  <c r="E17" i="17"/>
  <c r="E29" i="17"/>
  <c r="E40" i="17"/>
  <c r="G41" i="16" s="1" a="1"/>
  <c r="E53" i="17"/>
  <c r="E65" i="17"/>
  <c r="E77" i="17"/>
  <c r="E89" i="17"/>
  <c r="E101" i="17"/>
  <c r="E112" i="17"/>
  <c r="E124" i="17"/>
  <c r="E136" i="17"/>
  <c r="E159" i="17"/>
  <c r="E172" i="17"/>
  <c r="E183" i="17"/>
  <c r="E195" i="17"/>
  <c r="E207" i="17"/>
  <c r="E219" i="17"/>
  <c r="E231" i="17"/>
  <c r="E244" i="17"/>
  <c r="E255" i="17"/>
  <c r="E267" i="17"/>
  <c r="E278" i="17"/>
  <c r="E291" i="17"/>
  <c r="E302" i="17"/>
  <c r="E315" i="17"/>
  <c r="E327" i="17"/>
  <c r="E339" i="17"/>
  <c r="E350" i="17"/>
  <c r="E363" i="17"/>
  <c r="E374" i="17"/>
  <c r="E386" i="17"/>
  <c r="E399" i="17"/>
  <c r="E411" i="17"/>
  <c r="E421" i="17"/>
  <c r="E433" i="17"/>
  <c r="E445" i="17"/>
  <c r="E457" i="17"/>
  <c r="E468" i="17"/>
  <c r="E482" i="17"/>
  <c r="E493" i="17"/>
  <c r="E505" i="17"/>
  <c r="E517" i="17"/>
  <c r="E529" i="17"/>
  <c r="E540" i="17"/>
  <c r="E7" i="17"/>
  <c r="E19" i="17"/>
  <c r="E30" i="17"/>
  <c r="E41" i="17"/>
  <c r="E55" i="17"/>
  <c r="E67" i="17"/>
  <c r="E78" i="17"/>
  <c r="E91" i="17"/>
  <c r="E102" i="17"/>
  <c r="E113" i="17"/>
  <c r="E126" i="17"/>
  <c r="E139" i="17"/>
  <c r="E149" i="17"/>
  <c r="E162" i="17"/>
  <c r="E173" i="17"/>
  <c r="E184" i="17"/>
  <c r="E196" i="17"/>
  <c r="E208" i="17"/>
  <c r="E221" i="17"/>
  <c r="E232" i="17"/>
  <c r="E245" i="17"/>
  <c r="E256" i="17"/>
  <c r="E268" i="17"/>
  <c r="E280" i="17"/>
  <c r="E292" i="17"/>
  <c r="E304" i="17"/>
  <c r="E317" i="17"/>
  <c r="E328" i="17"/>
  <c r="E340" i="17"/>
  <c r="E351" i="17"/>
  <c r="E364" i="17"/>
  <c r="E375" i="17"/>
  <c r="E388" i="17"/>
  <c r="E400" i="17"/>
  <c r="E412" i="17"/>
  <c r="E422" i="17"/>
  <c r="E435" i="17"/>
  <c r="E446" i="17"/>
  <c r="E458" i="17"/>
  <c r="G459" i="16" s="1" a="1"/>
  <c r="E471" i="17"/>
  <c r="E483" i="17"/>
  <c r="E494" i="17"/>
  <c r="E506" i="17"/>
  <c r="E518" i="17"/>
  <c r="E530" i="17"/>
  <c r="E541" i="17"/>
  <c r="E12" i="17"/>
  <c r="E22" i="17"/>
  <c r="E32" i="17"/>
  <c r="E44" i="17"/>
  <c r="E54" i="17"/>
  <c r="E64" i="17"/>
  <c r="E75" i="17"/>
  <c r="E85" i="17"/>
  <c r="E95" i="17"/>
  <c r="E105" i="17"/>
  <c r="G106" i="16" s="1" a="1"/>
  <c r="E117" i="17"/>
  <c r="E127" i="17"/>
  <c r="E137" i="17"/>
  <c r="E148" i="17"/>
  <c r="E157" i="17"/>
  <c r="E167" i="17"/>
  <c r="E178" i="17"/>
  <c r="E189" i="17"/>
  <c r="E199" i="17"/>
  <c r="E210" i="17"/>
  <c r="E220" i="17"/>
  <c r="E230" i="17"/>
  <c r="E240" i="17"/>
  <c r="E251" i="17"/>
  <c r="E262" i="17"/>
  <c r="E272" i="17"/>
  <c r="E283" i="17"/>
  <c r="E293" i="17"/>
  <c r="E303" i="17"/>
  <c r="E314" i="17"/>
  <c r="E324" i="17"/>
  <c r="E335" i="17"/>
  <c r="E346" i="17"/>
  <c r="E356" i="17"/>
  <c r="E366" i="17"/>
  <c r="E376" i="17"/>
  <c r="E387" i="17"/>
  <c r="E397" i="17"/>
  <c r="E408" i="17"/>
  <c r="E418" i="17"/>
  <c r="E428" i="17"/>
  <c r="E438" i="17"/>
  <c r="E449" i="17"/>
  <c r="E459" i="17"/>
  <c r="E469" i="17"/>
  <c r="E481" i="17"/>
  <c r="E491" i="17"/>
  <c r="E501" i="17"/>
  <c r="E511" i="17"/>
  <c r="E522" i="17"/>
  <c r="E532" i="17"/>
  <c r="E542" i="17"/>
  <c r="E6" i="17"/>
  <c r="E15" i="17"/>
  <c r="E24" i="17"/>
  <c r="E33" i="17"/>
  <c r="E43" i="17"/>
  <c r="E52" i="17"/>
  <c r="E61" i="17"/>
  <c r="E70" i="17"/>
  <c r="E79" i="17"/>
  <c r="E88" i="17"/>
  <c r="E97" i="17"/>
  <c r="E107" i="17"/>
  <c r="E116" i="17"/>
  <c r="E125" i="17"/>
  <c r="E134" i="17"/>
  <c r="E143" i="17"/>
  <c r="E151" i="17"/>
  <c r="E160" i="17"/>
  <c r="E170" i="17"/>
  <c r="E179" i="17"/>
  <c r="E188" i="17"/>
  <c r="E197" i="17"/>
  <c r="E206" i="17"/>
  <c r="E215" i="17"/>
  <c r="E224" i="17"/>
  <c r="E234" i="17"/>
  <c r="E243" i="17"/>
  <c r="E252" i="17"/>
  <c r="E261" i="17"/>
  <c r="E270" i="17"/>
  <c r="E279" i="17"/>
  <c r="E288" i="17"/>
  <c r="E298" i="17"/>
  <c r="E307" i="17"/>
  <c r="E316" i="17"/>
  <c r="E325" i="17"/>
  <c r="E334" i="17"/>
  <c r="E343" i="17"/>
  <c r="E352" i="17"/>
  <c r="E362" i="17"/>
  <c r="E371" i="17"/>
  <c r="E380" i="17"/>
  <c r="E389" i="17"/>
  <c r="E398" i="17"/>
  <c r="E407" i="17"/>
  <c r="E425" i="17"/>
  <c r="E434" i="17"/>
  <c r="E443" i="17"/>
  <c r="E452" i="17"/>
  <c r="E461" i="17"/>
  <c r="E470" i="17"/>
  <c r="E479" i="17"/>
  <c r="E489" i="17"/>
  <c r="E498" i="17"/>
  <c r="E507" i="17"/>
  <c r="E516" i="17"/>
  <c r="E525" i="17"/>
  <c r="E534" i="17"/>
  <c r="E543" i="17"/>
  <c r="E2" i="17"/>
  <c r="E10" i="17"/>
  <c r="E18" i="17"/>
  <c r="E26" i="17"/>
  <c r="E34" i="17"/>
  <c r="E42" i="17"/>
  <c r="E50" i="17"/>
  <c r="E58" i="17"/>
  <c r="E66" i="17"/>
  <c r="E74" i="17"/>
  <c r="E82" i="17"/>
  <c r="E90" i="17"/>
  <c r="E98" i="17"/>
  <c r="E106" i="17"/>
  <c r="E114" i="17"/>
  <c r="E122" i="17"/>
  <c r="E130" i="17"/>
  <c r="E138" i="17"/>
  <c r="E146" i="17"/>
  <c r="E153" i="17"/>
  <c r="E161" i="17"/>
  <c r="E169" i="17"/>
  <c r="E177" i="17"/>
  <c r="E185" i="17"/>
  <c r="E193" i="17"/>
  <c r="E201" i="17"/>
  <c r="E209" i="17"/>
  <c r="E217" i="17"/>
  <c r="E225" i="17"/>
  <c r="E233" i="17"/>
  <c r="E241" i="17"/>
  <c r="E249" i="17"/>
  <c r="E257" i="17"/>
  <c r="E265" i="17"/>
  <c r="E273" i="17"/>
  <c r="E281" i="17"/>
  <c r="E289" i="17"/>
  <c r="E297" i="17"/>
  <c r="E305" i="17"/>
  <c r="E313" i="17"/>
  <c r="E321" i="17"/>
  <c r="E329" i="17"/>
  <c r="E337" i="17"/>
  <c r="E345" i="17"/>
  <c r="E353" i="17"/>
  <c r="E361" i="17"/>
  <c r="E369" i="17"/>
  <c r="E377" i="17"/>
  <c r="E385" i="17"/>
  <c r="E393" i="17"/>
  <c r="E401" i="17"/>
  <c r="E409" i="17"/>
  <c r="E416" i="17"/>
  <c r="E424" i="17"/>
  <c r="E432" i="17"/>
  <c r="E440" i="17"/>
  <c r="E448" i="17"/>
  <c r="E456" i="17"/>
  <c r="E464" i="17"/>
  <c r="E472" i="17"/>
  <c r="E480" i="17"/>
  <c r="E488" i="17"/>
  <c r="E496" i="17"/>
  <c r="E504" i="17"/>
  <c r="E512" i="17"/>
  <c r="E520" i="17"/>
  <c r="E528" i="17"/>
  <c r="E536" i="17"/>
  <c r="E544" i="17"/>
  <c r="AH44" i="10"/>
  <c r="AH43" i="10"/>
  <c r="AH44" i="5"/>
  <c r="AH43" i="5"/>
  <c r="G7" i="10"/>
  <c r="AH44" i="4"/>
  <c r="AH43" i="4"/>
  <c r="O7" i="8"/>
  <c r="G7" i="8" s="1"/>
  <c r="AH44" i="8"/>
  <c r="AH44" i="7"/>
  <c r="O7" i="7"/>
  <c r="G7" i="3"/>
  <c r="G43" i="16" a="1"/>
  <c r="G311" i="16" a="1"/>
  <c r="G319" i="16" a="1"/>
  <c r="G256" i="16" a="1"/>
  <c r="G208" i="16" a="1"/>
  <c r="G434" i="16" a="1"/>
  <c r="G487" i="16" a="1"/>
  <c r="G412" i="16" a="1"/>
  <c r="G422" i="16" a="1"/>
  <c r="G425" i="16" a="1"/>
  <c r="G511" i="16" a="1"/>
  <c r="G165" i="16" a="1"/>
  <c r="G39" i="16" a="1"/>
  <c r="G88" i="16" a="1"/>
  <c r="G382" i="16" a="1"/>
  <c r="G428" i="16" a="1"/>
  <c r="G66" i="16" a="1"/>
  <c r="G411" i="16" a="1"/>
  <c r="G343" i="16" a="1"/>
  <c r="G146" i="16" a="1"/>
  <c r="G177" i="16" a="1"/>
  <c r="G186" i="16" a="1"/>
  <c r="G94" i="16" a="1"/>
  <c r="G145" i="16" a="1"/>
  <c r="G321" i="16" a="1"/>
  <c r="G429" i="16" a="1"/>
  <c r="G480" i="16" a="1"/>
  <c r="G248" i="16" a="1"/>
  <c r="G498" i="16" a="1"/>
  <c r="G362" i="16" a="1"/>
  <c r="G103" i="16" a="1"/>
  <c r="G17" i="16" a="1"/>
  <c r="G245" i="16" a="1"/>
  <c r="G339" i="16" a="1"/>
  <c r="G58" i="16" a="1"/>
  <c r="G293" i="16" a="1"/>
  <c r="G340" i="16" a="1"/>
  <c r="G120" i="16" a="1"/>
  <c r="G409" i="16" a="1"/>
  <c r="G241" i="16" a="1"/>
  <c r="G298" i="16" a="1"/>
  <c r="G92" i="16" a="1"/>
  <c r="G54" i="16" a="1"/>
  <c r="G449" i="16" a="1"/>
  <c r="G532" i="16" a="1"/>
  <c r="G191" i="16" a="1"/>
  <c r="G322" i="16" a="1"/>
  <c r="G59" i="16" a="1"/>
  <c r="G261" i="16" a="1"/>
  <c r="G446" i="16" a="1"/>
  <c r="G116" i="16" a="1"/>
  <c r="G47" i="16" a="1"/>
  <c r="G380" i="16" a="1"/>
  <c r="G93" i="16" a="1"/>
  <c r="G161" i="16" a="1"/>
  <c r="G398" i="16" a="1"/>
  <c r="G524" i="16" a="1"/>
  <c r="G269" i="16" a="1"/>
  <c r="G141" i="16" a="1"/>
  <c r="G49" i="16" a="1"/>
  <c r="G76" i="16" a="1"/>
  <c r="G100" i="16" a="1"/>
  <c r="G130" i="16" a="1"/>
  <c r="G403" i="16" a="1"/>
  <c r="G526" i="16" a="1"/>
  <c r="G218" i="16" a="1"/>
  <c r="G149" i="16" a="1"/>
  <c r="G73" i="16" a="1"/>
  <c r="G80" i="16" a="1"/>
  <c r="G368" i="16" a="1"/>
  <c r="G119" i="16" a="1"/>
  <c r="G113" i="16" a="1"/>
  <c r="G430" i="16" a="1"/>
  <c r="G189" i="16" a="1"/>
  <c r="G267" i="16" a="1"/>
  <c r="G83" i="16" a="1"/>
  <c r="G423" i="16" a="1"/>
  <c r="G433" i="16" a="1"/>
  <c r="G437" i="16" a="1"/>
  <c r="G314" i="16" a="1"/>
  <c r="G44" i="16" a="1"/>
  <c r="G407" i="16" a="1"/>
  <c r="G471" i="16" a="1"/>
  <c r="G4" i="16" a="1"/>
  <c r="G171" i="16" a="1"/>
  <c r="G383" i="16" a="1"/>
  <c r="G472" i="16" a="1"/>
  <c r="G436" i="16" a="1"/>
  <c r="G514" i="16" a="1"/>
  <c r="G301" i="16" a="1"/>
  <c r="G86" i="16" a="1"/>
  <c r="G308" i="16" a="1"/>
  <c r="G474" i="16" a="1"/>
  <c r="G96" i="16" a="1"/>
  <c r="G344" i="16" a="1"/>
  <c r="G180" i="16" a="1"/>
  <c r="G286" i="16" a="1"/>
  <c r="G324" i="16" a="1"/>
  <c r="G490" i="16" a="1"/>
  <c r="G202" i="16" a="1"/>
  <c r="G46" i="16" a="1"/>
  <c r="G95" i="16" a="1"/>
  <c r="G273" i="16" a="1"/>
  <c r="G460" i="16" a="1"/>
  <c r="G50" i="16" a="1"/>
  <c r="G216" i="16" a="1"/>
  <c r="G496" i="16" a="1"/>
  <c r="G359" i="16" a="1"/>
  <c r="G231" i="16" a="1"/>
  <c r="G251" i="16" a="1"/>
  <c r="G42" i="16" a="1"/>
  <c r="G420" i="16" a="1"/>
  <c r="G304" i="16" a="1"/>
  <c r="G51" i="16" a="1"/>
  <c r="G170" i="16" a="1"/>
  <c r="G483" i="16" a="1"/>
  <c r="G390" i="16" a="1"/>
  <c r="G540" i="16" a="1"/>
  <c r="G457" i="16" a="1"/>
  <c r="G169" i="16" a="1"/>
  <c r="G400" i="16" a="1"/>
  <c r="G25" i="16" a="1"/>
  <c r="G18" i="16" a="1"/>
  <c r="G292" i="16" a="1"/>
  <c r="G284" i="16" a="1"/>
  <c r="G479" i="16" a="1"/>
  <c r="G522" i="16" a="1"/>
  <c r="G26" i="16" a="1"/>
  <c r="G6" i="16" a="1"/>
  <c r="G74" i="16" a="1"/>
  <c r="G178" i="16" a="1"/>
  <c r="G64" i="16" a="1"/>
  <c r="G65" i="16" a="1"/>
  <c r="G313" i="16" a="1"/>
  <c r="G40" i="16" a="1"/>
  <c r="G237" i="16" a="1"/>
  <c r="G317" i="16" a="1"/>
  <c r="G288" i="16" a="1"/>
  <c r="G281" i="16" a="1"/>
  <c r="G485" i="16" a="1"/>
  <c r="G68" i="16" a="1"/>
  <c r="G34" i="16" a="1"/>
  <c r="G499" i="16" a="1"/>
  <c r="G243" i="16" a="1"/>
  <c r="G305" i="16" a="1"/>
  <c r="G536" i="16" a="1"/>
  <c r="G56" i="16" a="1"/>
  <c r="G306" i="16" a="1"/>
  <c r="G392" i="16" a="1"/>
  <c r="G495" i="16" a="1"/>
  <c r="G252" i="16" a="1"/>
  <c r="G363" i="16" a="1"/>
  <c r="G167" i="16" a="1"/>
  <c r="G67" i="16" a="1"/>
  <c r="G153" i="16" a="1"/>
  <c r="G469" i="16" a="1"/>
  <c r="G238" i="16" a="1"/>
  <c r="G453" i="16" a="1"/>
  <c r="G207" i="16" a="1"/>
  <c r="G134" i="16" a="1"/>
  <c r="G473" i="16" a="1"/>
  <c r="G285" i="16" a="1"/>
  <c r="G336" i="16" a="1"/>
  <c r="G332" i="16" a="1"/>
  <c r="G399" i="16" a="1"/>
  <c r="G210" i="16" a="1"/>
  <c r="G312" i="16" a="1"/>
  <c r="G14" i="16" a="1"/>
  <c r="G199" i="16" a="1"/>
  <c r="G63" i="16" a="1"/>
  <c r="G331" i="16" a="1"/>
  <c r="G464" i="16" a="1"/>
  <c r="G78" i="16" a="1"/>
  <c r="G69" i="16" a="1"/>
  <c r="G421" i="16" a="1"/>
  <c r="G470" i="16" a="1"/>
  <c r="G194" i="16" a="1"/>
  <c r="G296" i="16" a="1"/>
  <c r="G22" i="16" a="1"/>
  <c r="G249" i="16" a="1"/>
  <c r="G214" i="16" a="1"/>
  <c r="G300" i="16" a="1"/>
  <c r="G291" i="16" a="1"/>
  <c r="G443" i="16" a="1"/>
  <c r="G486" i="16" a="1"/>
  <c r="G431" i="16" a="1"/>
  <c r="G361" i="16" a="1"/>
  <c r="G538" i="16" a="1"/>
  <c r="G225" i="16" a="1"/>
  <c r="G371" i="16" a="1"/>
  <c r="G217" i="16" a="1"/>
  <c r="G452" i="16" a="1"/>
  <c r="G279" i="16" a="1"/>
  <c r="G71" i="16" a="1"/>
  <c r="G374" i="16" a="1"/>
  <c r="G259" i="16" a="1"/>
  <c r="G105" i="16" a="1"/>
  <c r="G127" i="16" a="1"/>
  <c r="G372" i="16" a="1"/>
  <c r="G263" i="16" a="1"/>
  <c r="G534" i="16" a="1"/>
  <c r="G406" i="16" a="1"/>
  <c r="G525" i="16" a="1"/>
  <c r="G38" i="16" a="1"/>
  <c r="G172" i="16" a="1"/>
  <c r="G102" i="16" a="1"/>
  <c r="G329" i="16" a="1"/>
  <c r="G89" i="16" a="1"/>
  <c r="G29" i="16" a="1"/>
  <c r="G114" i="16" a="1"/>
  <c r="G24" i="16" a="1"/>
  <c r="G342" i="16" a="1"/>
  <c r="G98" i="16" a="1"/>
  <c r="G242" i="16" a="1"/>
  <c r="G338" i="16" a="1"/>
  <c r="G270" i="16" a="1"/>
  <c r="G277" i="16" a="1"/>
  <c r="G264" i="16" a="1"/>
  <c r="G328" i="16" a="1"/>
  <c r="G352" i="16" a="1"/>
  <c r="G108" i="16" a="1"/>
  <c r="G123" i="16" a="1"/>
  <c r="G505" i="16" a="1"/>
  <c r="G418" i="16" a="1"/>
  <c r="G334" i="16" a="1"/>
  <c r="G129" i="16" a="1"/>
  <c r="G478" i="16" a="1"/>
  <c r="G295" i="16" a="1"/>
  <c r="G137" i="16" a="1"/>
  <c r="G530" i="16" a="1"/>
  <c r="G365" i="16" a="1"/>
  <c r="G512" i="16" a="1"/>
  <c r="G408" i="16" a="1"/>
  <c r="G386" i="16" a="1"/>
  <c r="G354" i="16" a="1"/>
  <c r="G475" i="16" a="1"/>
  <c r="G187" i="16" a="1"/>
  <c r="G72" i="16" a="1"/>
  <c r="G376" i="16" a="1"/>
  <c r="G523" i="16" a="1"/>
  <c r="G521" i="16" a="1"/>
  <c r="G440" i="16" a="1"/>
  <c r="G360" i="16" a="1"/>
  <c r="G351" i="16" a="1"/>
  <c r="G60" i="16" a="1"/>
  <c r="G215" i="16" a="1"/>
  <c r="G396" i="16" a="1"/>
  <c r="G173" i="16" a="1"/>
  <c r="G33" i="16" a="1"/>
  <c r="G367" i="16" a="1"/>
  <c r="G147" i="16" a="1"/>
  <c r="G326" i="16" a="1"/>
  <c r="G465" i="16" a="1"/>
  <c r="G335" i="16" a="1"/>
  <c r="G166" i="16" a="1"/>
  <c r="G276" i="16" a="1"/>
  <c r="G404" i="16" a="1"/>
  <c r="G327" i="16" a="1"/>
  <c r="G375" i="16" a="1"/>
  <c r="G377" i="16" a="1"/>
  <c r="G537" i="16" a="1"/>
  <c r="G206" i="16" a="1"/>
  <c r="G220" i="16" a="1"/>
  <c r="G373" i="16" a="1"/>
  <c r="G10" i="16" a="1"/>
  <c r="G307" i="16" a="1"/>
  <c r="G192" i="16" a="1"/>
  <c r="G467" i="16" a="1"/>
  <c r="G196" i="16" a="1"/>
  <c r="G222" i="16" a="1"/>
  <c r="G388" i="16" a="1"/>
  <c r="G545" i="16" a="1"/>
  <c r="G330" i="16" a="1"/>
  <c r="G462" i="16" a="1"/>
  <c r="G500" i="16" a="1"/>
  <c r="G246" i="16" a="1"/>
  <c r="G439" i="16" a="1"/>
  <c r="G148" i="16" a="1"/>
  <c r="G268" i="16" a="1"/>
  <c r="G157" i="16" a="1"/>
  <c r="G37" i="16" a="1"/>
  <c r="G53" i="16" a="1"/>
  <c r="G30" i="16" a="1"/>
  <c r="G240" i="16" a="1"/>
  <c r="G484" i="16" a="1"/>
  <c r="G260" i="16" a="1"/>
  <c r="G385" i="16" a="1"/>
  <c r="G82" i="16" a="1"/>
  <c r="G451" i="16" a="1"/>
  <c r="G112" i="16" a="1"/>
  <c r="G294" i="16" a="1"/>
  <c r="G508" i="16" a="1"/>
  <c r="G482" i="16" a="1"/>
  <c r="G81" i="16" a="1"/>
  <c r="G358" i="16" a="1"/>
  <c r="G501" i="16" a="1"/>
  <c r="G136" i="16" a="1"/>
  <c r="G507" i="16" a="1"/>
  <c r="G99" i="16" a="1"/>
  <c r="G227" i="16" a="1"/>
  <c r="G52" i="16" a="1"/>
  <c r="G272" i="16" a="1"/>
  <c r="G515" i="16" a="1"/>
  <c r="G520" i="16" a="1"/>
  <c r="G193" i="16" a="1"/>
  <c r="G303" i="16" a="1"/>
  <c r="G140" i="16" a="1"/>
  <c r="G235" i="16" a="1"/>
  <c r="G234" i="16" a="1"/>
  <c r="G198" i="16" a="1"/>
  <c r="G316" i="16" a="1"/>
  <c r="G325" i="16" a="1"/>
  <c r="G115" i="16" a="1"/>
  <c r="G497" i="16" a="1"/>
  <c r="G85" i="16" a="1"/>
  <c r="G527" i="16" a="1"/>
  <c r="G12" i="16" a="1"/>
  <c r="G455" i="16" a="1"/>
  <c r="G124" i="16" a="1"/>
  <c r="G518" i="16" a="1"/>
  <c r="G337" i="16" a="1"/>
  <c r="G544" i="16" a="1"/>
  <c r="G255" i="16" a="1"/>
  <c r="G347" i="16" a="1"/>
  <c r="G117" i="16" a="1"/>
  <c r="G3" i="16" a="1"/>
  <c r="G258" i="16" a="1"/>
  <c r="G353" i="16" a="1"/>
  <c r="G101" i="16" a="1"/>
  <c r="G424" i="16" a="1"/>
  <c r="G391" i="16" a="1"/>
  <c r="G541" i="16" a="1"/>
  <c r="G23" i="16" a="1"/>
  <c r="G126" i="16" a="1"/>
  <c r="G11" i="16" a="1"/>
  <c r="G394" i="16" a="1"/>
  <c r="G107" i="16" a="1"/>
  <c r="G150" i="16" a="1"/>
  <c r="G320" i="16" a="1"/>
  <c r="G28" i="16" a="1"/>
  <c r="G228" i="16" a="1"/>
  <c r="G384" i="16" a="1"/>
  <c r="G197" i="16" a="1"/>
  <c r="G135" i="16" a="1"/>
  <c r="G274" i="16" a="1"/>
  <c r="G232" i="16" a="1"/>
  <c r="G155" i="16" a="1"/>
  <c r="G397" i="16" a="1"/>
  <c r="G280" i="16" a="1"/>
  <c r="G84" i="16" a="1"/>
  <c r="G265" i="16" a="1"/>
  <c r="G142" i="16" a="1"/>
  <c r="G416" i="16" a="1"/>
  <c r="G144" i="16" a="1"/>
  <c r="G27" i="16" a="1"/>
  <c r="G419" i="16" a="1"/>
  <c r="G441" i="16" a="1"/>
  <c r="G244" i="16" a="1"/>
  <c r="G509" i="16" a="1"/>
  <c r="G133" i="16" a="1"/>
  <c r="G356" i="16" a="1"/>
  <c r="G70" i="16" a="1"/>
  <c r="G454" i="16" a="1"/>
  <c r="G528" i="16" a="1"/>
  <c r="G221" i="16" a="1"/>
  <c r="G7" i="16" a="1"/>
  <c r="G444" i="16" a="1"/>
  <c r="G162" i="16" a="1"/>
  <c r="G163" i="16" a="1"/>
  <c r="G158" i="16" a="1"/>
  <c r="G226" i="16" a="1"/>
  <c r="G463" i="16" a="1"/>
  <c r="G458" i="16" a="1"/>
  <c r="G447" i="16" a="1"/>
  <c r="G156" i="16" a="1"/>
  <c r="G188" i="16" a="1"/>
  <c r="G174" i="16" a="1"/>
  <c r="G456" i="16" a="1"/>
  <c r="G414" i="16" a="1"/>
  <c r="G91" i="16" a="1"/>
  <c r="G13" i="16" a="1"/>
  <c r="G519" i="16" a="1"/>
  <c r="G257" i="16" a="1"/>
  <c r="G75" i="16" a="1"/>
  <c r="G9" i="16" a="1"/>
  <c r="G5" i="16" a="1"/>
  <c r="G110" i="16" a="1"/>
  <c r="G502" i="16" a="1"/>
  <c r="G62" i="16" a="1"/>
  <c r="G61" i="16" a="1"/>
  <c r="G236" i="16" a="1"/>
  <c r="G15" i="16" a="1"/>
  <c r="G128" i="16" a="1"/>
  <c r="G349" i="16" a="1"/>
  <c r="G481" i="16" a="1"/>
  <c r="G355" i="16" a="1"/>
  <c r="G503" i="16" a="1"/>
  <c r="G90" i="16" a="1"/>
  <c r="G517" i="16" a="1"/>
  <c r="G182" i="16" a="1"/>
  <c r="G275" i="16" a="1"/>
  <c r="G510" i="16" a="1"/>
  <c r="G287" i="16" a="1"/>
  <c r="G104" i="16" a="1"/>
  <c r="G77" i="16" a="1"/>
  <c r="G494" i="16" a="1"/>
  <c r="G315" i="16" a="1"/>
  <c r="G381" i="16" a="1"/>
  <c r="G489" i="16" a="1"/>
  <c r="G132" i="16" a="1"/>
  <c r="G427" i="16" a="1"/>
  <c r="G492" i="16" a="1"/>
  <c r="G535" i="16" a="1"/>
  <c r="G370" i="16" a="1"/>
  <c r="G445" i="16" a="1"/>
  <c r="G395" i="16" a="1"/>
  <c r="G442" i="16" a="1"/>
  <c r="G111" i="16" a="1"/>
  <c r="G109" i="16" a="1"/>
  <c r="G230" i="16" a="1"/>
  <c r="G125" i="16" a="1"/>
  <c r="G542" i="16" a="1"/>
  <c r="G253" i="16" a="1"/>
  <c r="G250" i="16" a="1"/>
  <c r="G79" i="16" a="1"/>
  <c r="G254" i="16" a="1"/>
  <c r="G57" i="16" a="1"/>
  <c r="G175" i="16" a="1"/>
  <c r="G461" i="16" a="1"/>
  <c r="G310" i="16" a="1"/>
  <c r="G164" i="16" a="1"/>
  <c r="G32" i="16" a="1"/>
  <c r="G283" i="16" a="1"/>
  <c r="G468" i="16" a="1"/>
  <c r="G341" i="16" a="1"/>
  <c r="G179" i="16" a="1"/>
  <c r="G262" i="16" a="1"/>
  <c r="G131" i="16" a="1"/>
  <c r="G513" i="16" a="1"/>
  <c r="G16" i="16" a="1"/>
  <c r="G213" i="16" a="1"/>
  <c r="G323" i="16" a="1"/>
  <c r="G36" i="16" a="1"/>
  <c r="G176" i="16" a="1"/>
  <c r="G357" i="16" a="1"/>
  <c r="G271" i="16" a="1"/>
  <c r="G139" i="16" a="1"/>
  <c r="G233" i="16" a="1"/>
  <c r="G506" i="16" a="1"/>
  <c r="G138" i="16" a="1"/>
  <c r="G438" i="16" a="1"/>
  <c r="G229" i="16" a="1"/>
  <c r="G366" i="16" a="1"/>
  <c r="G183" i="16" a="1"/>
  <c r="G364" i="16" a="1"/>
  <c r="G389" i="16" a="1"/>
  <c r="G533" i="16" a="1"/>
  <c r="G426" i="16" a="1"/>
  <c r="G402" i="16" a="1"/>
  <c r="G118" i="16" a="1"/>
  <c r="G531" i="16" a="1"/>
  <c r="G477" i="16" a="1"/>
  <c r="G239" i="16" a="1"/>
  <c r="G369" i="16" a="1"/>
  <c r="G247" i="16" a="1"/>
  <c r="G184" i="16" a="1"/>
  <c r="G211" i="16" a="1"/>
  <c r="G346" i="16" a="1"/>
  <c r="G450" i="16" a="1"/>
  <c r="G491" i="16" a="1"/>
  <c r="G223" i="16" a="1"/>
  <c r="G405" i="16" a="1"/>
  <c r="G393" i="16" a="1"/>
  <c r="G297" i="16" a="1"/>
  <c r="G350" i="16" a="1"/>
  <c r="G387" i="16" a="1"/>
  <c r="G55" i="16" a="1"/>
  <c r="G152" i="16" a="1"/>
  <c r="G35" i="16" a="1"/>
  <c r="G290" i="16" a="1"/>
  <c r="G121" i="16" a="1"/>
  <c r="G203" i="16" a="1"/>
  <c r="G151" i="16" a="1"/>
  <c r="G415" i="16" a="1"/>
  <c r="G212" i="16" a="1"/>
  <c r="G488" i="16" a="1"/>
  <c r="G476" i="16" a="1"/>
  <c r="G379" i="16" a="1"/>
  <c r="G318" i="16" a="1"/>
  <c r="G309" i="16" a="1"/>
  <c r="G539" i="16" a="1"/>
  <c r="G432" i="16" a="1"/>
  <c r="G87" i="16" a="1"/>
  <c r="G224" i="16" a="1"/>
  <c r="G168" i="16" a="1"/>
  <c r="G378" i="16" a="1"/>
  <c r="G201" i="16" a="1"/>
  <c r="G348" i="16" a="1"/>
  <c r="G493" i="16" a="1"/>
  <c r="G190" i="16" a="1"/>
  <c r="G122" i="16" a="1"/>
  <c r="G8" i="16" a="1"/>
  <c r="G195" i="16" a="1"/>
  <c r="G401" i="16" a="1"/>
  <c r="G154" i="16" a="1"/>
  <c r="G219" i="16" a="1"/>
  <c r="G417" i="16" a="1"/>
  <c r="G181" i="16" a="1"/>
  <c r="G278" i="16" a="1"/>
  <c r="G185" i="16" a="1"/>
  <c r="G266" i="16" a="1"/>
  <c r="G97" i="16" a="1"/>
  <c r="G19" i="16" a="1"/>
  <c r="G20" i="16" a="1"/>
  <c r="G45" i="16" a="1"/>
  <c r="G435" i="16" a="1"/>
  <c r="G466" i="16" a="1"/>
  <c r="G413" i="16" a="1"/>
  <c r="G204" i="16" a="1"/>
  <c r="G333" i="16" a="1"/>
  <c r="G160" i="16" a="1"/>
  <c r="G448" i="16" a="1"/>
  <c r="G302" i="16" a="1"/>
  <c r="G529" i="16" a="1"/>
  <c r="G516" i="16" a="1"/>
  <c r="G543" i="16" a="1"/>
  <c r="G410" i="16" a="1"/>
  <c r="G31" i="16" a="1"/>
  <c r="G345" i="16" a="1"/>
  <c r="G159" i="16" a="1"/>
  <c r="G205" i="16" a="1"/>
  <c r="G504" i="16" a="1"/>
  <c r="G200" i="16" a="1"/>
  <c r="G209" i="16" a="1"/>
  <c r="G289" i="16" a="1"/>
  <c r="G282" i="16" a="1"/>
  <c r="G299" i="16" a="1"/>
  <c r="G7" i="4"/>
  <c r="AH44" i="13"/>
  <c r="O7" i="12"/>
  <c r="AH44" i="12"/>
  <c r="AH44" i="9"/>
  <c r="O7" i="9"/>
  <c r="R7" i="6"/>
  <c r="AH44" i="6"/>
  <c r="AD5" i="3"/>
  <c r="AB7" i="10"/>
  <c r="AA5" i="11" l="1"/>
  <c r="M15" i="1"/>
  <c r="AA5" i="4" l="1"/>
  <c r="AA5" i="3"/>
  <c r="X5" i="3" l="1"/>
  <c r="U5" i="3"/>
  <c r="M21" i="1"/>
  <c r="L15" i="1" l="1"/>
  <c r="J15" i="1"/>
  <c r="AH45" i="4" l="1"/>
  <c r="AB7" i="4"/>
  <c r="X7" i="4"/>
  <c r="AH5" i="4"/>
  <c r="AD5" i="4"/>
  <c r="X5" i="4"/>
  <c r="U5" i="4"/>
  <c r="G5" i="4"/>
  <c r="AH43" i="6"/>
  <c r="F21" i="13"/>
  <c r="L7" i="13" s="1"/>
  <c r="L24" i="1" s="1"/>
  <c r="AB7" i="13"/>
  <c r="X7" i="13"/>
  <c r="O7" i="13"/>
  <c r="M24" i="1" s="1"/>
  <c r="AH5" i="13"/>
  <c r="AD5" i="13"/>
  <c r="AA5" i="13"/>
  <c r="X5" i="13"/>
  <c r="U5" i="13"/>
  <c r="G5" i="13"/>
  <c r="F23" i="12"/>
  <c r="F22" i="12"/>
  <c r="AH43" i="12" s="1"/>
  <c r="AB7" i="12"/>
  <c r="X7" i="12"/>
  <c r="M23" i="1"/>
  <c r="AH5" i="12"/>
  <c r="AD5" i="12"/>
  <c r="AA5" i="12"/>
  <c r="X5" i="12"/>
  <c r="U5" i="12"/>
  <c r="G5" i="12"/>
  <c r="AH44" i="11"/>
  <c r="AH45" i="11" s="1"/>
  <c r="H22" i="1" s="1"/>
  <c r="AB7" i="11"/>
  <c r="X7" i="11"/>
  <c r="O7" i="11"/>
  <c r="M22" i="1" s="1"/>
  <c r="AH5" i="11"/>
  <c r="AD5" i="11"/>
  <c r="X5" i="11"/>
  <c r="U5" i="11"/>
  <c r="G5" i="11"/>
  <c r="X7" i="10"/>
  <c r="O21" i="1"/>
  <c r="N21" i="1"/>
  <c r="AH5" i="10"/>
  <c r="AD5" i="10"/>
  <c r="AA5" i="10"/>
  <c r="X5" i="10"/>
  <c r="U5" i="10"/>
  <c r="G5" i="10"/>
  <c r="F37" i="9"/>
  <c r="F36" i="9"/>
  <c r="AH43" i="9" s="1"/>
  <c r="AB7" i="9"/>
  <c r="X7" i="9"/>
  <c r="M20" i="1"/>
  <c r="AH5" i="9"/>
  <c r="AD5" i="9"/>
  <c r="AA5" i="9"/>
  <c r="X5" i="9"/>
  <c r="U5" i="9"/>
  <c r="G5" i="9"/>
  <c r="AH32" i="8"/>
  <c r="AH30" i="8"/>
  <c r="AG30" i="8"/>
  <c r="AG32" i="8"/>
  <c r="AH45" i="8"/>
  <c r="AB7" i="8"/>
  <c r="X7" i="8"/>
  <c r="M19" i="1"/>
  <c r="AH5" i="8"/>
  <c r="AD5" i="8"/>
  <c r="AA5" i="8"/>
  <c r="X5" i="8"/>
  <c r="U5" i="8"/>
  <c r="G5" i="8"/>
  <c r="A5" i="8"/>
  <c r="O20" i="7"/>
  <c r="O19" i="7"/>
  <c r="AH43" i="7" s="1"/>
  <c r="AB7" i="7"/>
  <c r="X7" i="7"/>
  <c r="M18" i="1"/>
  <c r="AH5" i="7"/>
  <c r="AD5" i="7"/>
  <c r="AA5" i="7"/>
  <c r="X5" i="7"/>
  <c r="U5" i="7"/>
  <c r="G5" i="7"/>
  <c r="AB7" i="6"/>
  <c r="X7" i="6"/>
  <c r="V7" i="6"/>
  <c r="O17" i="1" s="1"/>
  <c r="N17" i="1"/>
  <c r="O7" i="6"/>
  <c r="M17" i="1" s="1"/>
  <c r="AH5" i="6"/>
  <c r="AD5" i="6"/>
  <c r="AA5" i="6"/>
  <c r="X5" i="6"/>
  <c r="U5" i="6"/>
  <c r="G5" i="6"/>
  <c r="AB7" i="5"/>
  <c r="X7" i="5"/>
  <c r="M16" i="1"/>
  <c r="AH5" i="5"/>
  <c r="AD5" i="5"/>
  <c r="AA5" i="5"/>
  <c r="X5" i="5"/>
  <c r="U5" i="5"/>
  <c r="G5" i="5"/>
  <c r="A36" i="3"/>
  <c r="AB7" i="3"/>
  <c r="X7" i="3"/>
  <c r="AH5" i="3"/>
  <c r="G5" i="3"/>
  <c r="E24" i="1"/>
  <c r="E23" i="1"/>
  <c r="E22" i="1"/>
  <c r="E21" i="1"/>
  <c r="E20" i="1"/>
  <c r="E19" i="1"/>
  <c r="E18" i="1"/>
  <c r="E17" i="1"/>
  <c r="E16" i="1"/>
  <c r="E15" i="1"/>
  <c r="E14" i="1"/>
  <c r="E5" i="1"/>
  <c r="L7" i="7" l="1"/>
  <c r="L18" i="1" s="1"/>
  <c r="D5" i="10"/>
  <c r="L7" i="9"/>
  <c r="G7" i="9" s="1"/>
  <c r="L7" i="12"/>
  <c r="L23" i="1" s="1"/>
  <c r="K14" i="1"/>
  <c r="K25" i="1" s="1"/>
  <c r="J14" i="1"/>
  <c r="L16" i="1"/>
  <c r="G7" i="13"/>
  <c r="AH28" i="8"/>
  <c r="G7" i="6"/>
  <c r="D5" i="3"/>
  <c r="D5" i="6"/>
  <c r="D5" i="4"/>
  <c r="D5" i="13"/>
  <c r="E4" i="1"/>
  <c r="D5" i="8"/>
  <c r="D5" i="12"/>
  <c r="D5" i="7"/>
  <c r="D5" i="11"/>
  <c r="B15" i="1"/>
  <c r="G7" i="11"/>
  <c r="G7" i="5"/>
  <c r="O25" i="1"/>
  <c r="N25" i="1"/>
  <c r="AH45" i="12"/>
  <c r="H23" i="1" s="1"/>
  <c r="AH45" i="5"/>
  <c r="H16" i="1" s="1"/>
  <c r="H15" i="1"/>
  <c r="AG28" i="8"/>
  <c r="H19" i="1"/>
  <c r="AH45" i="6"/>
  <c r="H17" i="1" s="1"/>
  <c r="AH45" i="7"/>
  <c r="H18" i="1" s="1"/>
  <c r="AH45" i="10"/>
  <c r="H21" i="1" s="1"/>
  <c r="AH45" i="9"/>
  <c r="H20" i="1" s="1"/>
  <c r="D5" i="9"/>
  <c r="D5" i="5"/>
  <c r="F20" i="13"/>
  <c r="AH43" i="13" s="1"/>
  <c r="AH45" i="13" s="1"/>
  <c r="G7" i="7" l="1"/>
  <c r="J18" i="1" s="1"/>
  <c r="B18" i="1" s="1"/>
  <c r="L20" i="1"/>
  <c r="L25" i="1" s="1"/>
  <c r="G7" i="12"/>
  <c r="J23" i="1" s="1"/>
  <c r="B23" i="1" s="1"/>
  <c r="Q9" i="1"/>
  <c r="J24" i="1"/>
  <c r="B24" i="1" s="1"/>
  <c r="J22" i="1"/>
  <c r="B22" i="1" s="1"/>
  <c r="J21" i="1"/>
  <c r="B21" i="1" s="1"/>
  <c r="J20" i="1"/>
  <c r="B20" i="1" s="1"/>
  <c r="J17" i="1"/>
  <c r="J16" i="1"/>
  <c r="B16" i="1" s="1"/>
  <c r="J19" i="1"/>
  <c r="B19" i="1" s="1"/>
  <c r="I1" i="2"/>
  <c r="D1" i="2" s="1"/>
  <c r="H24" i="1"/>
  <c r="M25" i="1"/>
  <c r="B14" i="1"/>
  <c r="B17" i="1" l="1"/>
  <c r="J25" i="1"/>
  <c r="D7" i="10" s="1"/>
  <c r="D7" i="4" l="1"/>
  <c r="Q10" i="1"/>
  <c r="D7" i="9"/>
  <c r="D7" i="5"/>
  <c r="D7" i="7"/>
  <c r="D7" i="6"/>
  <c r="D7" i="8"/>
  <c r="D7" i="3"/>
  <c r="D7" i="11"/>
  <c r="D7" i="12"/>
  <c r="D7" i="13"/>
  <c r="AB24" i="3" l="1"/>
  <c r="S37" i="3"/>
  <c r="S15" i="3"/>
  <c r="A31" i="3"/>
  <c r="A21" i="3" l="1"/>
  <c r="S22" i="3"/>
  <c r="S27" i="3"/>
  <c r="J18" i="3"/>
  <c r="AB35" i="3"/>
  <c r="AB30" i="3"/>
  <c r="J34" i="3"/>
  <c r="AH44" i="3"/>
  <c r="AB20" i="3"/>
  <c r="AH43" i="3" l="1"/>
  <c r="AH45" i="3" s="1"/>
  <c r="H14" i="1" s="1"/>
  <c r="G25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013376</author>
  </authors>
  <commentList>
    <comment ref="K1" authorId="0" shapeId="0" xr:uid="{01B8BF43-2FF2-4682-A5C2-7444FC71D4A4}">
      <text>
        <r>
          <rPr>
            <b/>
            <sz val="11"/>
            <color indexed="81"/>
            <rFont val="MS P ゴシック"/>
            <family val="3"/>
            <charset val="128"/>
          </rPr>
          <t xml:space="preserve">
配布指定（全販売所一括）を入力※上限10字
</t>
        </r>
      </text>
    </comment>
    <comment ref="L1" authorId="0" shapeId="0" xr:uid="{B34D9B5C-7B09-49E3-88BC-07935BADB3F3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b/>
            <sz val="11"/>
            <color indexed="81"/>
            <rFont val="MS P ゴシック"/>
            <family val="3"/>
            <charset val="128"/>
          </rPr>
          <t>配布指定（定数欠販売所）を入力※上限10字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<sst xmlns="http://schemas.openxmlformats.org/spreadsheetml/2006/main" count="6277" uniqueCount="3152">
  <si>
    <t>00</t>
    <phoneticPr fontId="5"/>
  </si>
  <si>
    <t>北海道新聞折込広告申込書（標準セット）</t>
    <rPh sb="0" eb="3">
      <t>ホッカイドウ</t>
    </rPh>
    <rPh sb="3" eb="5">
      <t>シンブン</t>
    </rPh>
    <rPh sb="5" eb="7">
      <t>オリコミ</t>
    </rPh>
    <rPh sb="7" eb="9">
      <t>コウコク</t>
    </rPh>
    <rPh sb="9" eb="12">
      <t>モウシコミショ</t>
    </rPh>
    <rPh sb="13" eb="15">
      <t>ヒョウジュン</t>
    </rPh>
    <phoneticPr fontId="5"/>
  </si>
  <si>
    <t>ver.</t>
    <phoneticPr fontId="5"/>
  </si>
  <si>
    <t>※このシートの枠内に入力すると各申込書シートに一括反映されます。</t>
    <rPh sb="8" eb="9">
      <t>ナイ</t>
    </rPh>
    <phoneticPr fontId="5"/>
  </si>
  <si>
    <t>コード</t>
    <phoneticPr fontId="5"/>
  </si>
  <si>
    <t>代理店名</t>
    <rPh sb="0" eb="3">
      <t>ダイリテン</t>
    </rPh>
    <rPh sb="3" eb="4">
      <t>メイ</t>
    </rPh>
    <phoneticPr fontId="5"/>
  </si>
  <si>
    <t>担当者名</t>
    <rPh sb="0" eb="2">
      <t>タントウ</t>
    </rPh>
    <rPh sb="2" eb="3">
      <t>シャ</t>
    </rPh>
    <rPh sb="3" eb="4">
      <t>メイ</t>
    </rPh>
    <phoneticPr fontId="5"/>
  </si>
  <si>
    <t>折込日（年）　</t>
    <rPh sb="0" eb="2">
      <t>オリコミ</t>
    </rPh>
    <rPh sb="2" eb="3">
      <t>ヒ</t>
    </rPh>
    <rPh sb="4" eb="5">
      <t>ネン</t>
    </rPh>
    <phoneticPr fontId="5"/>
  </si>
  <si>
    <t>折込日（月/日）　</t>
    <rPh sb="0" eb="2">
      <t>オリコミ</t>
    </rPh>
    <rPh sb="2" eb="3">
      <t>ヒ</t>
    </rPh>
    <rPh sb="4" eb="5">
      <t>ツキ</t>
    </rPh>
    <rPh sb="6" eb="7">
      <t>ヒ</t>
    </rPh>
    <phoneticPr fontId="5"/>
  </si>
  <si>
    <t>広告主名／件名　</t>
    <rPh sb="0" eb="3">
      <t>コウコクヌシ</t>
    </rPh>
    <rPh sb="3" eb="4">
      <t>メイ</t>
    </rPh>
    <rPh sb="5" eb="7">
      <t>ケンメイ</t>
    </rPh>
    <phoneticPr fontId="5"/>
  </si>
  <si>
    <t>広告主業種　</t>
    <rPh sb="0" eb="3">
      <t>コウコクヌシ</t>
    </rPh>
    <rPh sb="3" eb="5">
      <t>ギョウシュ</t>
    </rPh>
    <phoneticPr fontId="5"/>
  </si>
  <si>
    <t>サイズ　</t>
    <phoneticPr fontId="5"/>
  </si>
  <si>
    <t>（B4・B4厚・B3・B3厚・B2・B1）</t>
    <rPh sb="6" eb="7">
      <t>アツ</t>
    </rPh>
    <rPh sb="13" eb="14">
      <t>アツ</t>
    </rPh>
    <phoneticPr fontId="5"/>
  </si>
  <si>
    <t>◎「市内」「地方」窓口納品枚数内訳</t>
    <rPh sb="2" eb="4">
      <t>シナイ</t>
    </rPh>
    <rPh sb="6" eb="8">
      <t>チホウ</t>
    </rPh>
    <rPh sb="9" eb="11">
      <t>マドグチ</t>
    </rPh>
    <rPh sb="11" eb="13">
      <t>ノウヒン</t>
    </rPh>
    <rPh sb="13" eb="15">
      <t>マイスウ</t>
    </rPh>
    <rPh sb="15" eb="17">
      <t>ウチワケ</t>
    </rPh>
    <phoneticPr fontId="3"/>
  </si>
  <si>
    <t>印刷会社名　</t>
    <rPh sb="0" eb="2">
      <t>インサツ</t>
    </rPh>
    <rPh sb="2" eb="5">
      <t>カイシャメイ</t>
    </rPh>
    <phoneticPr fontId="5"/>
  </si>
  <si>
    <t>市内窓口納品</t>
    <rPh sb="0" eb="2">
      <t>シナイ</t>
    </rPh>
    <rPh sb="2" eb="4">
      <t>マドグチ</t>
    </rPh>
    <rPh sb="4" eb="6">
      <t>ノウヒン</t>
    </rPh>
    <phoneticPr fontId="3"/>
  </si>
  <si>
    <r>
      <t>札幌・石狩</t>
    </r>
    <r>
      <rPr>
        <sz val="6"/>
        <rFont val="ＭＳ Ｐゴシック"/>
        <family val="3"/>
        <charset val="128"/>
      </rPr>
      <t>（一部）</t>
    </r>
    <r>
      <rPr>
        <sz val="11"/>
        <rFont val="ＭＳ Ｐゴシック"/>
        <family val="3"/>
        <charset val="128"/>
      </rPr>
      <t>・江別・北広島・千歳・恵庭・小樽市</t>
    </r>
    <rPh sb="6" eb="8">
      <t>イチブ</t>
    </rPh>
    <phoneticPr fontId="3"/>
  </si>
  <si>
    <t>納品・広告内容に関わる
連絡事項</t>
    <rPh sb="0" eb="2">
      <t>ノウヒン</t>
    </rPh>
    <rPh sb="3" eb="7">
      <t>コウコクナイヨウ</t>
    </rPh>
    <rPh sb="8" eb="9">
      <t>カカ</t>
    </rPh>
    <rPh sb="12" eb="16">
      <t>レンラクジコウ</t>
    </rPh>
    <phoneticPr fontId="3"/>
  </si>
  <si>
    <t>地方窓口納品</t>
    <rPh sb="0" eb="2">
      <t>チホウ</t>
    </rPh>
    <rPh sb="2" eb="4">
      <t>マドグチ</t>
    </rPh>
    <rPh sb="4" eb="6">
      <t>ノウヒン</t>
    </rPh>
    <phoneticPr fontId="3"/>
  </si>
  <si>
    <t>その他地区</t>
    <rPh sb="2" eb="3">
      <t>タ</t>
    </rPh>
    <rPh sb="3" eb="5">
      <t>チク</t>
    </rPh>
    <phoneticPr fontId="3"/>
  </si>
  <si>
    <t>&lt;集計&gt;</t>
    <rPh sb="1" eb="3">
      <t>シュウケイ</t>
    </rPh>
    <phoneticPr fontId="5"/>
  </si>
  <si>
    <t>申込書改定日</t>
    <rPh sb="0" eb="2">
      <t>モウシコミ</t>
    </rPh>
    <rPh sb="2" eb="3">
      <t>ショ</t>
    </rPh>
    <rPh sb="3" eb="6">
      <t>カイテイビ</t>
    </rPh>
    <phoneticPr fontId="5"/>
  </si>
  <si>
    <t>（定数）</t>
    <rPh sb="1" eb="3">
      <t>テイスウ</t>
    </rPh>
    <phoneticPr fontId="5"/>
  </si>
  <si>
    <t>申込枚数</t>
    <rPh sb="0" eb="2">
      <t>モウシコミ</t>
    </rPh>
    <rPh sb="2" eb="4">
      <t>マイスウ</t>
    </rPh>
    <phoneticPr fontId="5"/>
  </si>
  <si>
    <t>A地区</t>
    <rPh sb="1" eb="3">
      <t>チク</t>
    </rPh>
    <phoneticPr fontId="5"/>
  </si>
  <si>
    <t>B・C・D地区</t>
    <rPh sb="5" eb="7">
      <t>チク</t>
    </rPh>
    <phoneticPr fontId="5"/>
  </si>
  <si>
    <t>E地区</t>
    <rPh sb="1" eb="3">
      <t>チク</t>
    </rPh>
    <phoneticPr fontId="5"/>
  </si>
  <si>
    <t>離島枚数</t>
    <rPh sb="0" eb="2">
      <t>リトウ</t>
    </rPh>
    <rPh sb="2" eb="4">
      <t>マイスウ</t>
    </rPh>
    <phoneticPr fontId="5"/>
  </si>
  <si>
    <t>離島件数</t>
    <rPh sb="0" eb="2">
      <t>リトウ</t>
    </rPh>
    <rPh sb="2" eb="4">
      <t>ケンスウ</t>
    </rPh>
    <phoneticPr fontId="5"/>
  </si>
  <si>
    <t>備考</t>
    <rPh sb="0" eb="2">
      <t>ビコウ</t>
    </rPh>
    <phoneticPr fontId="5"/>
  </si>
  <si>
    <t>1.札幌・江別・北広島・石狩市</t>
    <phoneticPr fontId="5"/>
  </si>
  <si>
    <t>-</t>
    <phoneticPr fontId="5"/>
  </si>
  <si>
    <t>A地区</t>
    <rPh sb="1" eb="3">
      <t>チク</t>
    </rPh>
    <phoneticPr fontId="3"/>
  </si>
  <si>
    <t>2.千歳・苫小牧・室蘭・日高地区</t>
    <phoneticPr fontId="5"/>
  </si>
  <si>
    <t>B・E地区</t>
    <rPh sb="3" eb="5">
      <t>チク</t>
    </rPh>
    <phoneticPr fontId="3"/>
  </si>
  <si>
    <t>3.小樽・岩内・倶知安地区</t>
  </si>
  <si>
    <t>4.長万部・八雲・桧山地区</t>
  </si>
  <si>
    <t>E地区、離島あり</t>
    <rPh sb="1" eb="3">
      <t>チク</t>
    </rPh>
    <rPh sb="4" eb="6">
      <t>リトウ</t>
    </rPh>
    <phoneticPr fontId="5"/>
  </si>
  <si>
    <t>5.函館・森・松前地区</t>
  </si>
  <si>
    <t>C・E地区</t>
    <rPh sb="3" eb="5">
      <t>チク</t>
    </rPh>
    <phoneticPr fontId="3"/>
  </si>
  <si>
    <t>6.空知・深川・夕張・当別地区</t>
  </si>
  <si>
    <t>E地区</t>
    <rPh sb="1" eb="3">
      <t>チク</t>
    </rPh>
    <phoneticPr fontId="3"/>
  </si>
  <si>
    <t>7.旭川・富良野・名寄・士別地区</t>
  </si>
  <si>
    <t>D・E地区</t>
    <rPh sb="3" eb="5">
      <t>チク</t>
    </rPh>
    <phoneticPr fontId="3"/>
  </si>
  <si>
    <t>8.留萌・稚内・宗谷地区</t>
  </si>
  <si>
    <t>9.北見・網走・紋別地区</t>
  </si>
  <si>
    <t>10.釧路・根室地区</t>
  </si>
  <si>
    <t>11.帯広・十勝地区</t>
  </si>
  <si>
    <t>B・E地区</t>
    <rPh sb="3" eb="5">
      <t>チク</t>
    </rPh>
    <phoneticPr fontId="5"/>
  </si>
  <si>
    <t>計</t>
    <rPh sb="0" eb="1">
      <t>ケイ</t>
    </rPh>
    <phoneticPr fontId="5"/>
  </si>
  <si>
    <t>【 販売所統廃合等に伴う変更履歴一覧 】</t>
  </si>
  <si>
    <t>基本情報</t>
    <rPh sb="0" eb="2">
      <t>キホン</t>
    </rPh>
    <rPh sb="2" eb="4">
      <t>ジョウホウ</t>
    </rPh>
    <phoneticPr fontId="17"/>
  </si>
  <si>
    <t>変更前</t>
    <rPh sb="0" eb="2">
      <t>ヘンコウ</t>
    </rPh>
    <rPh sb="2" eb="3">
      <t>マエ</t>
    </rPh>
    <phoneticPr fontId="17"/>
  </si>
  <si>
    <t/>
  </si>
  <si>
    <r>
      <t xml:space="preserve">変更後
</t>
    </r>
    <r>
      <rPr>
        <b/>
        <sz val="11"/>
        <color rgb="FFFF0000"/>
        <rFont val="ＭＳ Ｐゴシック"/>
        <family val="3"/>
        <charset val="128"/>
      </rPr>
      <t>（※変更箇所のみ記載）</t>
    </r>
    <rPh sb="0" eb="2">
      <t>ヘンコウ</t>
    </rPh>
    <rPh sb="2" eb="3">
      <t>ゴ</t>
    </rPh>
    <rPh sb="6" eb="8">
      <t>ヘンコウ</t>
    </rPh>
    <rPh sb="8" eb="10">
      <t>カショ</t>
    </rPh>
    <rPh sb="12" eb="14">
      <t>キサイ</t>
    </rPh>
    <phoneticPr fontId="17"/>
  </si>
  <si>
    <t>シート
番号</t>
    <rPh sb="4" eb="6">
      <t>バンゴウ</t>
    </rPh>
    <phoneticPr fontId="17"/>
  </si>
  <si>
    <t>シート名</t>
    <rPh sb="3" eb="4">
      <t>メイ</t>
    </rPh>
    <phoneticPr fontId="17"/>
  </si>
  <si>
    <t>変更
適用日</t>
    <rPh sb="0" eb="2">
      <t>ヘンコウ</t>
    </rPh>
    <rPh sb="3" eb="5">
      <t>テキヨウ</t>
    </rPh>
    <rPh sb="5" eb="6">
      <t>ビ</t>
    </rPh>
    <phoneticPr fontId="17"/>
  </si>
  <si>
    <t>変更
事由</t>
    <rPh sb="0" eb="2">
      <t>ヘンコウ</t>
    </rPh>
    <rPh sb="3" eb="5">
      <t>ジユウ</t>
    </rPh>
    <phoneticPr fontId="17"/>
  </si>
  <si>
    <t>市区町村</t>
    <rPh sb="0" eb="2">
      <t>シク</t>
    </rPh>
    <rPh sb="2" eb="4">
      <t>チョウソン</t>
    </rPh>
    <phoneticPr fontId="17"/>
  </si>
  <si>
    <t>旧
コード</t>
    <rPh sb="0" eb="1">
      <t>キュウ</t>
    </rPh>
    <phoneticPr fontId="17"/>
  </si>
  <si>
    <t>旧
店名</t>
    <rPh sb="0" eb="1">
      <t>キュウ</t>
    </rPh>
    <rPh sb="2" eb="4">
      <t>テンメイ</t>
    </rPh>
    <phoneticPr fontId="17"/>
  </si>
  <si>
    <t>新
コード</t>
    <rPh sb="0" eb="1">
      <t>シン</t>
    </rPh>
    <phoneticPr fontId="17"/>
  </si>
  <si>
    <t>新
店名</t>
    <rPh sb="0" eb="1">
      <t>シン</t>
    </rPh>
    <rPh sb="2" eb="4">
      <t>テンメイ</t>
    </rPh>
    <rPh sb="3" eb="4">
      <t>メイ</t>
    </rPh>
    <phoneticPr fontId="17"/>
  </si>
  <si>
    <t>備考</t>
    <rPh sb="0" eb="2">
      <t>ビコウ</t>
    </rPh>
    <phoneticPr fontId="17"/>
  </si>
  <si>
    <t>札幌・江別・北広島・石狩市</t>
    <phoneticPr fontId="17"/>
  </si>
  <si>
    <t>日経例外</t>
    <rPh sb="0" eb="2">
      <t>ニッケイ</t>
    </rPh>
    <rPh sb="2" eb="4">
      <t>レイガイ</t>
    </rPh>
    <phoneticPr fontId="17"/>
  </si>
  <si>
    <t>札幌市</t>
    <rPh sb="0" eb="3">
      <t>サッポロシ</t>
    </rPh>
    <phoneticPr fontId="17"/>
  </si>
  <si>
    <t>1010</t>
    <phoneticPr fontId="17"/>
  </si>
  <si>
    <t>中央東</t>
    <rPh sb="0" eb="2">
      <t>チュウオウ</t>
    </rPh>
    <rPh sb="2" eb="3">
      <t>ヒガシ</t>
    </rPh>
    <phoneticPr fontId="17"/>
  </si>
  <si>
    <t>1020</t>
    <phoneticPr fontId="17"/>
  </si>
  <si>
    <t>桑園中央北</t>
    <rPh sb="0" eb="2">
      <t>ソウエン</t>
    </rPh>
    <rPh sb="2" eb="4">
      <t>チュウオウ</t>
    </rPh>
    <rPh sb="4" eb="5">
      <t>キタ</t>
    </rPh>
    <phoneticPr fontId="17"/>
  </si>
  <si>
    <t>1040</t>
    <phoneticPr fontId="17"/>
  </si>
  <si>
    <t>中央南</t>
    <rPh sb="0" eb="2">
      <t>チュウオウ</t>
    </rPh>
    <rPh sb="2" eb="3">
      <t>ミナミ</t>
    </rPh>
    <phoneticPr fontId="17"/>
  </si>
  <si>
    <t>1080</t>
    <phoneticPr fontId="17"/>
  </si>
  <si>
    <t>南円山</t>
    <rPh sb="0" eb="1">
      <t>ミナミ</t>
    </rPh>
    <rPh sb="1" eb="3">
      <t>マルヤマ</t>
    </rPh>
    <phoneticPr fontId="17"/>
  </si>
  <si>
    <t>6070</t>
    <phoneticPr fontId="17"/>
  </si>
  <si>
    <t>札幌鉄北</t>
    <rPh sb="0" eb="2">
      <t>サッポロ</t>
    </rPh>
    <rPh sb="2" eb="3">
      <t>テツ</t>
    </rPh>
    <rPh sb="3" eb="4">
      <t>キタ</t>
    </rPh>
    <phoneticPr fontId="17"/>
  </si>
  <si>
    <t>千歳・苫小牧・室蘭・日高地区</t>
    <phoneticPr fontId="17"/>
  </si>
  <si>
    <t>→</t>
    <phoneticPr fontId="3"/>
  </si>
  <si>
    <t>廃止</t>
    <rPh sb="0" eb="2">
      <t>ハイシ</t>
    </rPh>
    <phoneticPr fontId="3"/>
  </si>
  <si>
    <t>長万部・八雲・桧山地区</t>
    <phoneticPr fontId="17"/>
  </si>
  <si>
    <t>函館・森・松前地区</t>
    <rPh sb="0" eb="2">
      <t>ハコダテ</t>
    </rPh>
    <rPh sb="3" eb="4">
      <t>モリ</t>
    </rPh>
    <rPh sb="5" eb="7">
      <t>マツマエ</t>
    </rPh>
    <phoneticPr fontId="17"/>
  </si>
  <si>
    <t>空知・深川・夕張・当別地区</t>
  </si>
  <si>
    <t>旭川・富良野・名寄・士別地区</t>
    <phoneticPr fontId="3"/>
  </si>
  <si>
    <t>留萌・稚内・宗谷地区</t>
    <phoneticPr fontId="3"/>
  </si>
  <si>
    <t>→</t>
    <phoneticPr fontId="17"/>
  </si>
  <si>
    <t>北見・網走・紋別地区</t>
    <rPh sb="0" eb="2">
      <t>キタミ</t>
    </rPh>
    <rPh sb="3" eb="5">
      <t>アバシリ</t>
    </rPh>
    <rPh sb="6" eb="8">
      <t>モンベツ</t>
    </rPh>
    <phoneticPr fontId="17"/>
  </si>
  <si>
    <t>釧路・根室地区</t>
    <phoneticPr fontId="17"/>
  </si>
  <si>
    <t>帯広・十勝地区</t>
    <phoneticPr fontId="3"/>
  </si>
  <si>
    <t>◆日経例外：他の複合店と異なり例外対応が可能です。詳しくはお問い合わせください。</t>
    <phoneticPr fontId="17"/>
  </si>
  <si>
    <t>札幌・江別・北広島・石狩市</t>
    <rPh sb="0" eb="2">
      <t>サッポロシナイ</t>
    </rPh>
    <rPh sb="3" eb="5">
      <t>エベツ</t>
    </rPh>
    <rPh sb="6" eb="9">
      <t>キタヒロシマ</t>
    </rPh>
    <rPh sb="10" eb="12">
      <t>イシカリ</t>
    </rPh>
    <rPh sb="12" eb="13">
      <t>シ</t>
    </rPh>
    <phoneticPr fontId="5"/>
  </si>
  <si>
    <t>北海道新聞折込広告申込書</t>
    <rPh sb="0" eb="1">
      <t>キタ</t>
    </rPh>
    <rPh sb="1" eb="2">
      <t>ウミ</t>
    </rPh>
    <rPh sb="2" eb="3">
      <t>ミチ</t>
    </rPh>
    <rPh sb="3" eb="4">
      <t>シン</t>
    </rPh>
    <rPh sb="4" eb="5">
      <t>ブン</t>
    </rPh>
    <rPh sb="5" eb="6">
      <t>オリ</t>
    </rPh>
    <rPh sb="6" eb="7">
      <t>コミ</t>
    </rPh>
    <rPh sb="7" eb="8">
      <t>ヒロ</t>
    </rPh>
    <rPh sb="8" eb="9">
      <t>ツゲ</t>
    </rPh>
    <rPh sb="9" eb="10">
      <t>サル</t>
    </rPh>
    <rPh sb="10" eb="11">
      <t>コミ</t>
    </rPh>
    <rPh sb="11" eb="12">
      <t>ショ</t>
    </rPh>
    <phoneticPr fontId="5"/>
  </si>
  <si>
    <t>㈱道新サービスセンター</t>
    <rPh sb="0" eb="11">
      <t>ドウシン</t>
    </rPh>
    <phoneticPr fontId="5"/>
  </si>
  <si>
    <t>－</t>
    <phoneticPr fontId="5"/>
  </si>
  <si>
    <t>伝票Ｎｏ.</t>
    <rPh sb="0" eb="2">
      <t>デンピョウ</t>
    </rPh>
    <phoneticPr fontId="5"/>
  </si>
  <si>
    <t>折込日</t>
    <rPh sb="0" eb="2">
      <t>オリコミ</t>
    </rPh>
    <rPh sb="2" eb="3">
      <t>ヒ</t>
    </rPh>
    <phoneticPr fontId="5"/>
  </si>
  <si>
    <t>広告主名／件名（タイトル・売出し日など）</t>
    <rPh sb="0" eb="3">
      <t>コウコクヌシ</t>
    </rPh>
    <rPh sb="3" eb="4">
      <t>メイ</t>
    </rPh>
    <rPh sb="5" eb="7">
      <t>ケンメイ</t>
    </rPh>
    <rPh sb="13" eb="15">
      <t>ウリダ</t>
    </rPh>
    <rPh sb="16" eb="17">
      <t>ヒ</t>
    </rPh>
    <phoneticPr fontId="5"/>
  </si>
  <si>
    <t>広告主業種</t>
    <rPh sb="0" eb="3">
      <t>コウコクヌシ</t>
    </rPh>
    <rPh sb="3" eb="5">
      <t>ギョウシュ</t>
    </rPh>
    <phoneticPr fontId="3"/>
  </si>
  <si>
    <t>サイズ</t>
    <phoneticPr fontId="5"/>
  </si>
  <si>
    <t>代理店名</t>
    <rPh sb="0" eb="2">
      <t>ダイリ</t>
    </rPh>
    <rPh sb="2" eb="4">
      <t>テンメイ</t>
    </rPh>
    <phoneticPr fontId="5"/>
  </si>
  <si>
    <t>担当者</t>
    <rPh sb="0" eb="3">
      <t>タントウシャ</t>
    </rPh>
    <phoneticPr fontId="5"/>
  </si>
  <si>
    <t>表紙へ戻る</t>
  </si>
  <si>
    <t>搬入区分</t>
    <rPh sb="0" eb="2">
      <t>ハンニュウ</t>
    </rPh>
    <rPh sb="2" eb="4">
      <t>クブン</t>
    </rPh>
    <phoneticPr fontId="5"/>
  </si>
  <si>
    <t>総枚数</t>
    <rPh sb="0" eb="3">
      <t>ソウマイスウ</t>
    </rPh>
    <phoneticPr fontId="5"/>
  </si>
  <si>
    <t>ページ小計</t>
    <rPh sb="3" eb="5">
      <t>ショウケイ</t>
    </rPh>
    <phoneticPr fontId="5"/>
  </si>
  <si>
    <t>印刷会社</t>
    <rPh sb="0" eb="2">
      <t>インサツ</t>
    </rPh>
    <rPh sb="2" eb="4">
      <t>ガイシャ</t>
    </rPh>
    <phoneticPr fontId="5"/>
  </si>
  <si>
    <t>納品・広告内容に関わる連絡事項</t>
    <rPh sb="0" eb="2">
      <t>ノウヒン</t>
    </rPh>
    <rPh sb="3" eb="7">
      <t>コウコクナイヨウ</t>
    </rPh>
    <rPh sb="8" eb="9">
      <t>カカ</t>
    </rPh>
    <rPh sb="11" eb="15">
      <t>レンラクジコウ</t>
    </rPh>
    <phoneticPr fontId="3"/>
  </si>
  <si>
    <t>変更履歴へ</t>
    <rPh sb="0" eb="2">
      <t>ヘンコウ</t>
    </rPh>
    <rPh sb="2" eb="4">
      <t>リレキ</t>
    </rPh>
    <phoneticPr fontId="5"/>
  </si>
  <si>
    <t>▼札幌・江別・北広島・石狩市（A地区）</t>
    <rPh sb="1" eb="3">
      <t>サッポロ</t>
    </rPh>
    <rPh sb="4" eb="6">
      <t>エベツ</t>
    </rPh>
    <rPh sb="7" eb="10">
      <t>キタヒロシマ</t>
    </rPh>
    <rPh sb="11" eb="13">
      <t>イシカリ</t>
    </rPh>
    <rPh sb="13" eb="14">
      <t>シ</t>
    </rPh>
    <rPh sb="16" eb="18">
      <t>チク</t>
    </rPh>
    <phoneticPr fontId="5"/>
  </si>
  <si>
    <t>市区</t>
    <rPh sb="0" eb="1">
      <t>シ</t>
    </rPh>
    <rPh sb="1" eb="2">
      <t>チク</t>
    </rPh>
    <phoneticPr fontId="5"/>
  </si>
  <si>
    <t>コード</t>
    <phoneticPr fontId="17"/>
  </si>
  <si>
    <t>店名</t>
    <rPh sb="0" eb="2">
      <t>テンメイ</t>
    </rPh>
    <phoneticPr fontId="17"/>
  </si>
  <si>
    <t>定数</t>
    <rPh sb="0" eb="2">
      <t>テイスウ</t>
    </rPh>
    <phoneticPr fontId="17"/>
  </si>
  <si>
    <t>折込枚数</t>
    <rPh sb="0" eb="2">
      <t>オリコミ</t>
    </rPh>
    <rPh sb="2" eb="4">
      <t>マイスウ</t>
    </rPh>
    <phoneticPr fontId="5"/>
  </si>
  <si>
    <t>札幌市</t>
    <rPh sb="0" eb="3">
      <t>サッポロシ</t>
    </rPh>
    <phoneticPr fontId="5"/>
  </si>
  <si>
    <t>中央東</t>
  </si>
  <si>
    <t>01101201001</t>
  </si>
  <si>
    <t>札幌市</t>
    <phoneticPr fontId="5"/>
  </si>
  <si>
    <t>川沿北</t>
  </si>
  <si>
    <t>01106201002</t>
  </si>
  <si>
    <t>菊水</t>
  </si>
  <si>
    <t>01104201001</t>
  </si>
  <si>
    <t>幌北</t>
  </si>
  <si>
    <t>01102201001</t>
  </si>
  <si>
    <t>中央区</t>
    <rPh sb="0" eb="3">
      <t>チュウオウク</t>
    </rPh>
    <phoneticPr fontId="17"/>
  </si>
  <si>
    <t>桑園中央北</t>
    <rPh sb="0" eb="2">
      <t>ソウエン</t>
    </rPh>
    <phoneticPr fontId="5"/>
  </si>
  <si>
    <t>01101201002</t>
  </si>
  <si>
    <t>南区</t>
    <rPh sb="0" eb="2">
      <t>ミナミク</t>
    </rPh>
    <phoneticPr fontId="17"/>
  </si>
  <si>
    <t>藻南</t>
  </si>
  <si>
    <t>01106201003</t>
  </si>
  <si>
    <t>白石区</t>
    <rPh sb="0" eb="3">
      <t>シロイシク</t>
    </rPh>
    <phoneticPr fontId="17"/>
  </si>
  <si>
    <t>菊水元町</t>
    <rPh sb="0" eb="2">
      <t>キクスイ</t>
    </rPh>
    <rPh sb="2" eb="4">
      <t>モトマチ</t>
    </rPh>
    <phoneticPr fontId="5"/>
  </si>
  <si>
    <t>01104201002</t>
  </si>
  <si>
    <t>北区</t>
    <rPh sb="0" eb="2">
      <t>キタク</t>
    </rPh>
    <phoneticPr fontId="17"/>
  </si>
  <si>
    <t>麻生</t>
  </si>
  <si>
    <t>01102201003</t>
  </si>
  <si>
    <t>桑園中央</t>
    <rPh sb="2" eb="4">
      <t>チュウオウ</t>
    </rPh>
    <phoneticPr fontId="5"/>
  </si>
  <si>
    <t>（廃店 桑園中央北へ統合）</t>
    <rPh sb="4" eb="6">
      <t>ソウエン</t>
    </rPh>
    <rPh sb="6" eb="8">
      <t>チュウオウ</t>
    </rPh>
    <rPh sb="8" eb="9">
      <t>キタ</t>
    </rPh>
    <rPh sb="10" eb="12">
      <t>トウゴウ</t>
    </rPh>
    <phoneticPr fontId="5"/>
  </si>
  <si>
    <t>澄川４条</t>
    <rPh sb="3" eb="4">
      <t>ジョウ</t>
    </rPh>
    <phoneticPr fontId="5"/>
  </si>
  <si>
    <t>01106201004</t>
  </si>
  <si>
    <t>東札幌</t>
  </si>
  <si>
    <t>01104201003</t>
  </si>
  <si>
    <t>新川</t>
  </si>
  <si>
    <t>01102201004</t>
  </si>
  <si>
    <t>中央南</t>
  </si>
  <si>
    <t>01101201004</t>
  </si>
  <si>
    <t>澄川</t>
    <phoneticPr fontId="5"/>
  </si>
  <si>
    <t>01106201005</t>
  </si>
  <si>
    <t>白石</t>
  </si>
  <si>
    <t>01104201004</t>
  </si>
  <si>
    <t>新琴似北部</t>
  </si>
  <si>
    <t>01102201005</t>
  </si>
  <si>
    <t>曙</t>
  </si>
  <si>
    <t>01101201005</t>
  </si>
  <si>
    <t>真駒内</t>
  </si>
  <si>
    <t>01106201006</t>
  </si>
  <si>
    <t>北郷</t>
  </si>
  <si>
    <t>01104201005</t>
  </si>
  <si>
    <t>新琴似西部</t>
  </si>
  <si>
    <t>01102201006</t>
  </si>
  <si>
    <t>南円山</t>
  </si>
  <si>
    <t>01101201006</t>
  </si>
  <si>
    <t>石山</t>
  </si>
  <si>
    <t>01106201007</t>
  </si>
  <si>
    <t>定数計</t>
    <rPh sb="0" eb="2">
      <t>テイスウ</t>
    </rPh>
    <rPh sb="2" eb="3">
      <t>ケイ</t>
    </rPh>
    <phoneticPr fontId="5"/>
  </si>
  <si>
    <t>北白石</t>
  </si>
  <si>
    <t>01104201006</t>
  </si>
  <si>
    <t>屯田</t>
  </si>
  <si>
    <t>01102201007</t>
  </si>
  <si>
    <t>西円山</t>
  </si>
  <si>
    <t>01101201007</t>
  </si>
  <si>
    <t>藤野</t>
  </si>
  <si>
    <t>01106201008</t>
  </si>
  <si>
    <t>東白石</t>
  </si>
  <si>
    <t>01104201007</t>
  </si>
  <si>
    <t>屯田北</t>
    <rPh sb="2" eb="3">
      <t>キタ</t>
    </rPh>
    <phoneticPr fontId="5"/>
  </si>
  <si>
    <t>（廃店 篠路へ統合）</t>
    <rPh sb="4" eb="6">
      <t>シノロ</t>
    </rPh>
    <phoneticPr fontId="5"/>
  </si>
  <si>
    <t>幌西</t>
    <rPh sb="0" eb="2">
      <t>コウサイ</t>
    </rPh>
    <phoneticPr fontId="5"/>
  </si>
  <si>
    <t>01101201008</t>
  </si>
  <si>
    <t>定山渓</t>
  </si>
  <si>
    <t>01106201009</t>
  </si>
  <si>
    <t>厚別区</t>
    <rPh sb="0" eb="3">
      <t>アツベツク</t>
    </rPh>
    <phoneticPr fontId="17"/>
  </si>
  <si>
    <t>青葉中央</t>
  </si>
  <si>
    <t>01108201001</t>
  </si>
  <si>
    <t>太平</t>
  </si>
  <si>
    <t>北円山</t>
  </si>
  <si>
    <t>01101201009</t>
  </si>
  <si>
    <t>豊平区</t>
    <rPh sb="0" eb="3">
      <t>トヨヒラク</t>
    </rPh>
    <phoneticPr fontId="17"/>
  </si>
  <si>
    <t>豊平中央</t>
  </si>
  <si>
    <t>01105201001</t>
  </si>
  <si>
    <t>もみじ台</t>
  </si>
  <si>
    <t>01108201002</t>
  </si>
  <si>
    <t>篠路</t>
  </si>
  <si>
    <t>01102201010</t>
  </si>
  <si>
    <t>東山鼻</t>
  </si>
  <si>
    <t>01101201010</t>
  </si>
  <si>
    <t>木の花</t>
  </si>
  <si>
    <t>01105201002</t>
  </si>
  <si>
    <t>厚別中央</t>
    <rPh sb="2" eb="4">
      <t>チュウオウ</t>
    </rPh>
    <phoneticPr fontId="5"/>
  </si>
  <si>
    <t>01108201003</t>
  </si>
  <si>
    <t>あいの里</t>
  </si>
  <si>
    <t>01102201011</t>
  </si>
  <si>
    <t>西山鼻</t>
  </si>
  <si>
    <t>01101201011</t>
  </si>
  <si>
    <t>美園</t>
  </si>
  <si>
    <t>01105201003</t>
  </si>
  <si>
    <t>厚別北</t>
  </si>
  <si>
    <t>01108201004</t>
  </si>
  <si>
    <t>石狩市</t>
    <rPh sb="0" eb="3">
      <t>イシカリシ</t>
    </rPh>
    <phoneticPr fontId="17"/>
  </si>
  <si>
    <t>花川東</t>
  </si>
  <si>
    <t>01235201001</t>
  </si>
  <si>
    <t>西区</t>
    <rPh sb="0" eb="2">
      <t>ニシク</t>
    </rPh>
    <phoneticPr fontId="17"/>
  </si>
  <si>
    <t>宮の森</t>
  </si>
  <si>
    <t>01107201010</t>
  </si>
  <si>
    <t>平岸</t>
    <phoneticPr fontId="5"/>
  </si>
  <si>
    <t>01105201004</t>
  </si>
  <si>
    <t>上野幌</t>
  </si>
  <si>
    <t>01108201005</t>
  </si>
  <si>
    <t>【注】</t>
    <rPh sb="1" eb="2">
      <t>チュウ</t>
    </rPh>
    <phoneticPr fontId="5"/>
  </si>
  <si>
    <t>花川北</t>
  </si>
  <si>
    <t>01235201002</t>
  </si>
  <si>
    <t>山の手</t>
  </si>
  <si>
    <t>（廃店 宮の森へ統合）</t>
    <rPh sb="4" eb="5">
      <t>ミヤ</t>
    </rPh>
    <rPh sb="6" eb="7">
      <t>モリ</t>
    </rPh>
    <rPh sb="8" eb="10">
      <t>トウゴウ</t>
    </rPh>
    <phoneticPr fontId="5"/>
  </si>
  <si>
    <t>中の島</t>
  </si>
  <si>
    <t>01105201005</t>
  </si>
  <si>
    <t>東区</t>
    <rPh sb="0" eb="2">
      <t>ヒガシク</t>
    </rPh>
    <phoneticPr fontId="17"/>
  </si>
  <si>
    <t>札苗</t>
  </si>
  <si>
    <t>01103201001</t>
  </si>
  <si>
    <t>花川南</t>
  </si>
  <si>
    <t>01235201003</t>
  </si>
  <si>
    <t>琴似</t>
  </si>
  <si>
    <t>01107201002</t>
  </si>
  <si>
    <t>南郷</t>
    <rPh sb="0" eb="2">
      <t>ナンゴウ</t>
    </rPh>
    <phoneticPr fontId="5"/>
  </si>
  <si>
    <t>01105201006</t>
  </si>
  <si>
    <t>苗穂</t>
  </si>
  <si>
    <t>01103201002</t>
  </si>
  <si>
    <t>石狩</t>
  </si>
  <si>
    <t>01235201004</t>
  </si>
  <si>
    <t>八軒</t>
  </si>
  <si>
    <t>01107201003</t>
  </si>
  <si>
    <t>月寒</t>
  </si>
  <si>
    <t>01105201007</t>
  </si>
  <si>
    <t>伏古</t>
  </si>
  <si>
    <t>（廃店 札苗・苗穂へ分割統合）</t>
    <rPh sb="4" eb="5">
      <t>サツ</t>
    </rPh>
    <rPh sb="5" eb="6">
      <t>ナエ</t>
    </rPh>
    <rPh sb="7" eb="9">
      <t>ナエボ</t>
    </rPh>
    <phoneticPr fontId="5"/>
  </si>
  <si>
    <t>江別市</t>
    <rPh sb="0" eb="3">
      <t>エベツシ</t>
    </rPh>
    <phoneticPr fontId="17"/>
  </si>
  <si>
    <t>大麻</t>
    <phoneticPr fontId="5"/>
  </si>
  <si>
    <t>01217201001</t>
  </si>
  <si>
    <t>発寒</t>
  </si>
  <si>
    <t>01107201004</t>
  </si>
  <si>
    <t>福住</t>
  </si>
  <si>
    <t>01105201008</t>
  </si>
  <si>
    <t>北栄</t>
  </si>
  <si>
    <t>（廃店 新道・光星・栄町東・丘珠へ分割統合）</t>
    <rPh sb="4" eb="6">
      <t>シンドウ</t>
    </rPh>
    <rPh sb="7" eb="9">
      <t>コウセイ</t>
    </rPh>
    <rPh sb="10" eb="12">
      <t>サカエマチ</t>
    </rPh>
    <rPh sb="12" eb="13">
      <t>ヒガシ</t>
    </rPh>
    <rPh sb="14" eb="16">
      <t>オカダマ</t>
    </rPh>
    <phoneticPr fontId="5"/>
  </si>
  <si>
    <t>01103201004</t>
  </si>
  <si>
    <t>野幌大麻東</t>
    <rPh sb="2" eb="4">
      <t>オオアサ</t>
    </rPh>
    <rPh sb="4" eb="5">
      <t>ヒガシ</t>
    </rPh>
    <phoneticPr fontId="5"/>
  </si>
  <si>
    <t>01217201003</t>
  </si>
  <si>
    <t>新発寒</t>
  </si>
  <si>
    <t>01107201005</t>
  </si>
  <si>
    <t>西岡</t>
  </si>
  <si>
    <t>01105201009</t>
  </si>
  <si>
    <t>新道</t>
  </si>
  <si>
    <t>01103201005</t>
  </si>
  <si>
    <t>野幌南部</t>
  </si>
  <si>
    <t>01217201004</t>
  </si>
  <si>
    <t>西野</t>
  </si>
  <si>
    <t>01107201006</t>
  </si>
  <si>
    <t>月寒東</t>
  </si>
  <si>
    <t>01105201010</t>
  </si>
  <si>
    <t>光星</t>
  </si>
  <si>
    <t>01103201006</t>
  </si>
  <si>
    <t>江別西部</t>
  </si>
  <si>
    <t>01217201005</t>
  </si>
  <si>
    <t>西野北</t>
  </si>
  <si>
    <t>01107201007</t>
  </si>
  <si>
    <t>北野通</t>
  </si>
  <si>
    <t>01105201011</t>
  </si>
  <si>
    <t>札幌鉄北</t>
    <rPh sb="0" eb="2">
      <t>サッポロ</t>
    </rPh>
    <rPh sb="2" eb="3">
      <t>テツ</t>
    </rPh>
    <rPh sb="3" eb="4">
      <t>キタ</t>
    </rPh>
    <phoneticPr fontId="5"/>
  </si>
  <si>
    <t>01103201007</t>
  </si>
  <si>
    <t>江別中央</t>
  </si>
  <si>
    <t>01217201006</t>
  </si>
  <si>
    <t>西野南</t>
    <rPh sb="0" eb="2">
      <t>ニシノ</t>
    </rPh>
    <rPh sb="2" eb="3">
      <t>ミナミ</t>
    </rPh>
    <phoneticPr fontId="5"/>
  </si>
  <si>
    <t>01107201008</t>
  </si>
  <si>
    <t>清田区</t>
    <rPh sb="0" eb="3">
      <t>キヨタク</t>
    </rPh>
    <phoneticPr fontId="5"/>
  </si>
  <si>
    <t>清田</t>
  </si>
  <si>
    <t>01110201001</t>
  </si>
  <si>
    <t>栄町中央</t>
  </si>
  <si>
    <t>01103201009</t>
  </si>
  <si>
    <t>江別東部</t>
  </si>
  <si>
    <t>01217201007</t>
  </si>
  <si>
    <t>宮の沢</t>
  </si>
  <si>
    <t>01107201009</t>
  </si>
  <si>
    <t>真栄</t>
  </si>
  <si>
    <t>01110201002</t>
  </si>
  <si>
    <t>栄町東</t>
  </si>
  <si>
    <t>01103201010</t>
  </si>
  <si>
    <t>北広島市</t>
    <rPh sb="0" eb="3">
      <t>キタヒロシマ</t>
    </rPh>
    <rPh sb="3" eb="4">
      <t>シ</t>
    </rPh>
    <phoneticPr fontId="17"/>
  </si>
  <si>
    <t>北広島</t>
  </si>
  <si>
    <t>01234201001</t>
  </si>
  <si>
    <t>手稲区</t>
    <rPh sb="0" eb="3">
      <t>テイネク</t>
    </rPh>
    <phoneticPr fontId="17"/>
  </si>
  <si>
    <t>手稲中央</t>
  </si>
  <si>
    <t>01109201002</t>
  </si>
  <si>
    <t>北野</t>
  </si>
  <si>
    <t>01110201003</t>
  </si>
  <si>
    <t>丘珠</t>
  </si>
  <si>
    <t>01103201011</t>
  </si>
  <si>
    <t>広島</t>
  </si>
  <si>
    <t>01234201002</t>
  </si>
  <si>
    <t>手稲富丘</t>
  </si>
  <si>
    <t>01109201003</t>
  </si>
  <si>
    <t>平岡</t>
  </si>
  <si>
    <t>01110201004</t>
  </si>
  <si>
    <t>西の里</t>
  </si>
  <si>
    <t>01234201003</t>
  </si>
  <si>
    <t>手稲前田</t>
  </si>
  <si>
    <t>01109201004</t>
  </si>
  <si>
    <t>大曲</t>
  </si>
  <si>
    <t>01234201004</t>
  </si>
  <si>
    <t>手稲稲穂</t>
    <rPh sb="0" eb="2">
      <t>テイネ</t>
    </rPh>
    <rPh sb="2" eb="4">
      <t>イナホ</t>
    </rPh>
    <phoneticPr fontId="5"/>
  </si>
  <si>
    <t>01109201005</t>
  </si>
  <si>
    <t>手稲星置</t>
    <rPh sb="0" eb="2">
      <t>テイネ</t>
    </rPh>
    <rPh sb="2" eb="4">
      <t>ホシオキ</t>
    </rPh>
    <phoneticPr fontId="5"/>
  </si>
  <si>
    <t>01109201006</t>
  </si>
  <si>
    <t>◆</t>
    <phoneticPr fontId="5"/>
  </si>
  <si>
    <t>　 市町村名</t>
    <rPh sb="2" eb="5">
      <t>シチョウソン</t>
    </rPh>
    <rPh sb="5" eb="6">
      <t>メイ</t>
    </rPh>
    <phoneticPr fontId="3"/>
  </si>
  <si>
    <t>の地域の販売所へのお申込は「折込日4日前午前中」が締切です。それ以外の販売所は「折込日3日前午前中」が締切となります。（いずれも日・祝除く）　</t>
    <rPh sb="1" eb="3">
      <t>チイキ</t>
    </rPh>
    <rPh sb="4" eb="6">
      <t>ハンバイ</t>
    </rPh>
    <rPh sb="6" eb="7">
      <t>ショ</t>
    </rPh>
    <rPh sb="10" eb="12">
      <t>モウシコミ</t>
    </rPh>
    <rPh sb="14" eb="16">
      <t>オリコミ</t>
    </rPh>
    <rPh sb="16" eb="17">
      <t>ビ</t>
    </rPh>
    <rPh sb="18" eb="20">
      <t>カマエ</t>
    </rPh>
    <rPh sb="20" eb="23">
      <t>ゴゼンチュウ</t>
    </rPh>
    <rPh sb="25" eb="27">
      <t>シメキリ</t>
    </rPh>
    <rPh sb="32" eb="34">
      <t>イガイ</t>
    </rPh>
    <rPh sb="35" eb="37">
      <t>ハンバイ</t>
    </rPh>
    <phoneticPr fontId="3"/>
  </si>
  <si>
    <t>に販売所への折込申込は「折込日3日前午前中が締切です。(いずれも日祝除く）</t>
    <rPh sb="1" eb="3">
      <t>ハンバイ</t>
    </rPh>
    <rPh sb="3" eb="4">
      <t>ショ</t>
    </rPh>
    <rPh sb="6" eb="8">
      <t>オリコミ</t>
    </rPh>
    <rPh sb="8" eb="10">
      <t>モウシコミ</t>
    </rPh>
    <rPh sb="12" eb="14">
      <t>オリコミ</t>
    </rPh>
    <rPh sb="14" eb="15">
      <t>ビ</t>
    </rPh>
    <rPh sb="16" eb="17">
      <t>カ</t>
    </rPh>
    <rPh sb="17" eb="18">
      <t>マエ</t>
    </rPh>
    <rPh sb="18" eb="21">
      <t>ゴゼンチュウ</t>
    </rPh>
    <rPh sb="22" eb="24">
      <t>シメキリ</t>
    </rPh>
    <rPh sb="32" eb="33">
      <t>ニチ</t>
    </rPh>
    <rPh sb="33" eb="34">
      <t>シュク</t>
    </rPh>
    <rPh sb="34" eb="35">
      <t>ノゾ</t>
    </rPh>
    <phoneticPr fontId="3"/>
  </si>
  <si>
    <t>◆市町村表記は販売所の所在地によるものです。店名と配達エリアの行政界は必ずしも一致しない場合があります。</t>
    <phoneticPr fontId="5"/>
  </si>
  <si>
    <t>札幌市内定数計</t>
    <rPh sb="0" eb="4">
      <t>サッポロシナイ</t>
    </rPh>
    <rPh sb="4" eb="6">
      <t>テイスウ</t>
    </rPh>
    <rPh sb="6" eb="7">
      <t>ケイ</t>
    </rPh>
    <phoneticPr fontId="5"/>
  </si>
  <si>
    <t>◆悪天候、災害、事故等、やむを得ない事由により折込遅延・不能となる場合があります。予めご了承ください。</t>
    <rPh sb="41" eb="42">
      <t>アラカジ</t>
    </rPh>
    <phoneticPr fontId="5"/>
  </si>
  <si>
    <t>近郊定数計</t>
    <rPh sb="0" eb="2">
      <t>キンコウ</t>
    </rPh>
    <rPh sb="2" eb="4">
      <t>テイスウ</t>
    </rPh>
    <rPh sb="4" eb="5">
      <t>ケイ</t>
    </rPh>
    <phoneticPr fontId="5"/>
  </si>
  <si>
    <t xml:space="preserve">◆店名に※印を付した販売所は、エリアの一部（遠隔地）で日曜・祝日折込分を翌日朝刊と同配いたします。
</t>
    <phoneticPr fontId="5"/>
  </si>
  <si>
    <t>　　合　　計</t>
    <rPh sb="2" eb="6">
      <t>ゴウケイ</t>
    </rPh>
    <phoneticPr fontId="5"/>
  </si>
  <si>
    <t>千歳・苫小牧・室蘭・日高地区</t>
    <rPh sb="0" eb="2">
      <t>チトセ</t>
    </rPh>
    <rPh sb="3" eb="6">
      <t>トマコマイ</t>
    </rPh>
    <rPh sb="7" eb="9">
      <t>ムロラン</t>
    </rPh>
    <rPh sb="10" eb="12">
      <t>ヒダカ</t>
    </rPh>
    <rPh sb="12" eb="14">
      <t>チク</t>
    </rPh>
    <phoneticPr fontId="5"/>
  </si>
  <si>
    <t>広告主業種</t>
    <rPh sb="0" eb="3">
      <t>コウコクヌシ</t>
    </rPh>
    <rPh sb="3" eb="5">
      <t>ギョウシュ</t>
    </rPh>
    <phoneticPr fontId="5"/>
  </si>
  <si>
    <t>B地区枚数</t>
    <rPh sb="1" eb="3">
      <t>チク</t>
    </rPh>
    <rPh sb="3" eb="5">
      <t>マイスウ</t>
    </rPh>
    <phoneticPr fontId="5"/>
  </si>
  <si>
    <t>E地区枚数</t>
    <rPh sb="1" eb="3">
      <t>チク</t>
    </rPh>
    <rPh sb="3" eb="5">
      <t>マイスウ</t>
    </rPh>
    <phoneticPr fontId="5"/>
  </si>
  <si>
    <r>
      <t>▼恵庭・千歳方面</t>
    </r>
    <r>
      <rPr>
        <b/>
        <sz val="10"/>
        <rFont val="ＭＳ Ｐゴシック"/>
        <family val="3"/>
        <charset val="128"/>
      </rPr>
      <t>（B地区）</t>
    </r>
    <rPh sb="1" eb="3">
      <t>エニワ</t>
    </rPh>
    <rPh sb="4" eb="6">
      <t>チトセ</t>
    </rPh>
    <rPh sb="6" eb="8">
      <t>ホウメン</t>
    </rPh>
    <rPh sb="10" eb="12">
      <t>チク</t>
    </rPh>
    <phoneticPr fontId="5"/>
  </si>
  <si>
    <r>
      <t>▼室蘭・登別方面</t>
    </r>
    <r>
      <rPr>
        <b/>
        <sz val="10"/>
        <rFont val="ＭＳ Ｐゴシック"/>
        <family val="3"/>
        <charset val="128"/>
      </rPr>
      <t>（E地区）　</t>
    </r>
    <rPh sb="1" eb="3">
      <t>ムロラン</t>
    </rPh>
    <rPh sb="4" eb="6">
      <t>ノボリベツ</t>
    </rPh>
    <rPh sb="6" eb="8">
      <t>ホウメン</t>
    </rPh>
    <rPh sb="10" eb="12">
      <t>チク</t>
    </rPh>
    <phoneticPr fontId="5"/>
  </si>
  <si>
    <r>
      <t>▼白老町</t>
    </r>
    <r>
      <rPr>
        <b/>
        <sz val="10"/>
        <rFont val="ＭＳ Ｐゴシック"/>
        <family val="3"/>
        <charset val="128"/>
      </rPr>
      <t>（E地区）　</t>
    </r>
    <rPh sb="1" eb="3">
      <t>シラオイ</t>
    </rPh>
    <rPh sb="3" eb="4">
      <t>チョウ</t>
    </rPh>
    <phoneticPr fontId="5"/>
  </si>
  <si>
    <r>
      <t>▼日高・静内・浦河方面</t>
    </r>
    <r>
      <rPr>
        <b/>
        <sz val="10"/>
        <rFont val="ＭＳ Ｐゴシック"/>
        <family val="3"/>
        <charset val="128"/>
      </rPr>
      <t>（E地区）　</t>
    </r>
    <rPh sb="1" eb="3">
      <t>ヒダカ</t>
    </rPh>
    <rPh sb="4" eb="6">
      <t>シズナイ</t>
    </rPh>
    <rPh sb="7" eb="9">
      <t>ウラカワ</t>
    </rPh>
    <rPh sb="9" eb="11">
      <t>ホウメン</t>
    </rPh>
    <phoneticPr fontId="5"/>
  </si>
  <si>
    <t>市町村名</t>
    <rPh sb="0" eb="3">
      <t>シチョウソン</t>
    </rPh>
    <rPh sb="3" eb="4">
      <t>メイ</t>
    </rPh>
    <phoneticPr fontId="5"/>
  </si>
  <si>
    <t>定数</t>
    <rPh sb="0" eb="2">
      <t>テイスウ</t>
    </rPh>
    <phoneticPr fontId="5"/>
  </si>
  <si>
    <t>折込枚数</t>
    <rPh sb="0" eb="2">
      <t>オリコミ</t>
    </rPh>
    <rPh sb="2" eb="4">
      <t>マイスウ</t>
    </rPh>
    <phoneticPr fontId="3"/>
  </si>
  <si>
    <t>店名</t>
    <rPh sb="0" eb="2">
      <t>テンメイ</t>
    </rPh>
    <phoneticPr fontId="5"/>
  </si>
  <si>
    <t>恵庭市</t>
    <rPh sb="0" eb="3">
      <t>エニワシ</t>
    </rPh>
    <phoneticPr fontId="5"/>
  </si>
  <si>
    <t>島松</t>
    <rPh sb="0" eb="2">
      <t>シママツ</t>
    </rPh>
    <phoneticPr fontId="5"/>
  </si>
  <si>
    <t>01231201001</t>
  </si>
  <si>
    <t>室蘭市</t>
    <rPh sb="0" eb="1">
      <t>ムロ</t>
    </rPh>
    <rPh sb="1" eb="2">
      <t>ラン</t>
    </rPh>
    <rPh sb="2" eb="3">
      <t>シ</t>
    </rPh>
    <phoneticPr fontId="5"/>
  </si>
  <si>
    <t>小橋内</t>
    <rPh sb="0" eb="1">
      <t>チイ</t>
    </rPh>
    <rPh sb="1" eb="2">
      <t>ハシ</t>
    </rPh>
    <rPh sb="2" eb="3">
      <t>ナイ</t>
    </rPh>
    <phoneticPr fontId="5"/>
  </si>
  <si>
    <t>01205201001</t>
  </si>
  <si>
    <t>白老町</t>
    <rPh sb="0" eb="3">
      <t>シラオイチョウ</t>
    </rPh>
    <phoneticPr fontId="5"/>
  </si>
  <si>
    <t>白老</t>
    <rPh sb="0" eb="2">
      <t>シラオイ</t>
    </rPh>
    <phoneticPr fontId="5"/>
  </si>
  <si>
    <t>01578201001</t>
  </si>
  <si>
    <t>日高町</t>
    <rPh sb="0" eb="3">
      <t>ヒダカチョウ</t>
    </rPh>
    <phoneticPr fontId="5"/>
  </si>
  <si>
    <t>日高</t>
    <rPh sb="0" eb="2">
      <t>ヒダカ</t>
    </rPh>
    <phoneticPr fontId="5"/>
  </si>
  <si>
    <t>01610201001</t>
  </si>
  <si>
    <t>恵庭西部</t>
    <rPh sb="0" eb="2">
      <t>エニワ</t>
    </rPh>
    <rPh sb="2" eb="4">
      <t>セイブ</t>
    </rPh>
    <phoneticPr fontId="5"/>
  </si>
  <si>
    <t>01231201002</t>
  </si>
  <si>
    <t>母恋</t>
    <rPh sb="0" eb="2">
      <t>ボコイ</t>
    </rPh>
    <phoneticPr fontId="5"/>
  </si>
  <si>
    <t>（廃店 東町へ統合）</t>
    <rPh sb="2" eb="3">
      <t>ミセ</t>
    </rPh>
    <rPh sb="4" eb="5">
      <t>ヒガシ</t>
    </rPh>
    <rPh sb="5" eb="6">
      <t>マチ</t>
    </rPh>
    <rPh sb="7" eb="9">
      <t>トウゴウ</t>
    </rPh>
    <phoneticPr fontId="5"/>
  </si>
  <si>
    <t>萩野</t>
    <rPh sb="0" eb="2">
      <t>ハギノ</t>
    </rPh>
    <phoneticPr fontId="5"/>
  </si>
  <si>
    <t>01578201002</t>
  </si>
  <si>
    <t>富川</t>
    <rPh sb="0" eb="2">
      <t>トミカワ</t>
    </rPh>
    <phoneticPr fontId="5"/>
  </si>
  <si>
    <t>01610201002</t>
  </si>
  <si>
    <t>恵庭東部</t>
    <rPh sb="0" eb="2">
      <t>エニワ</t>
    </rPh>
    <rPh sb="2" eb="4">
      <t>トウブ</t>
    </rPh>
    <phoneticPr fontId="5"/>
  </si>
  <si>
    <t>01231201003</t>
  </si>
  <si>
    <t>東町</t>
    <rPh sb="0" eb="2">
      <t>ヒガシマチ</t>
    </rPh>
    <phoneticPr fontId="5"/>
  </si>
  <si>
    <t>01205201003</t>
  </si>
  <si>
    <t>竹浦</t>
    <rPh sb="0" eb="2">
      <t>タケウラ</t>
    </rPh>
    <phoneticPr fontId="5"/>
  </si>
  <si>
    <t>01578201003</t>
  </si>
  <si>
    <t>門別</t>
    <rPh sb="0" eb="2">
      <t>モンベツ</t>
    </rPh>
    <phoneticPr fontId="5"/>
  </si>
  <si>
    <t>01610201007</t>
  </si>
  <si>
    <t>千歳市</t>
    <rPh sb="0" eb="3">
      <t>チトセシ</t>
    </rPh>
    <phoneticPr fontId="5"/>
  </si>
  <si>
    <t>千歳西部</t>
    <rPh sb="0" eb="2">
      <t>チトセ</t>
    </rPh>
    <rPh sb="2" eb="4">
      <t>セイブ</t>
    </rPh>
    <phoneticPr fontId="5"/>
  </si>
  <si>
    <t>01224201001</t>
  </si>
  <si>
    <t>中島</t>
    <rPh sb="0" eb="2">
      <t>ナカジマ</t>
    </rPh>
    <phoneticPr fontId="5"/>
  </si>
  <si>
    <t>01205201004</t>
  </si>
  <si>
    <t>虎杖浜</t>
    <rPh sb="0" eb="3">
      <t>コジョウハマ</t>
    </rPh>
    <phoneticPr fontId="5"/>
  </si>
  <si>
    <t>01578201004</t>
  </si>
  <si>
    <t>厚賀</t>
    <rPh sb="0" eb="2">
      <t>アツガ</t>
    </rPh>
    <phoneticPr fontId="5"/>
  </si>
  <si>
    <t>01610201008</t>
  </si>
  <si>
    <t>千歳東部</t>
    <rPh sb="0" eb="2">
      <t>チトセ</t>
    </rPh>
    <rPh sb="2" eb="4">
      <t>トウブ</t>
    </rPh>
    <phoneticPr fontId="5"/>
  </si>
  <si>
    <t>01224201002</t>
  </si>
  <si>
    <t>本輪西</t>
    <rPh sb="0" eb="3">
      <t>モトワニシ</t>
    </rPh>
    <phoneticPr fontId="5"/>
  </si>
  <si>
    <t>01205201005</t>
  </si>
  <si>
    <t>新冠町</t>
    <rPh sb="0" eb="2">
      <t>ニイカップ</t>
    </rPh>
    <rPh sb="2" eb="3">
      <t>ヒダカチョウ</t>
    </rPh>
    <phoneticPr fontId="5"/>
  </si>
  <si>
    <t>01610201006</t>
  </si>
  <si>
    <t>千歳高台</t>
    <rPh sb="0" eb="2">
      <t>チトセ</t>
    </rPh>
    <rPh sb="2" eb="4">
      <t>タカダイ</t>
    </rPh>
    <phoneticPr fontId="5"/>
  </si>
  <si>
    <t>（廃店 千歳西部・千歳東部へ分割統合）</t>
    <rPh sb="2" eb="3">
      <t>ミセ</t>
    </rPh>
    <rPh sb="4" eb="6">
      <t>チトセ</t>
    </rPh>
    <rPh sb="6" eb="8">
      <t>セイブ</t>
    </rPh>
    <rPh sb="9" eb="11">
      <t>チトセ</t>
    </rPh>
    <rPh sb="11" eb="13">
      <t>トウブ</t>
    </rPh>
    <rPh sb="14" eb="16">
      <t>ブンカツ</t>
    </rPh>
    <phoneticPr fontId="5"/>
  </si>
  <si>
    <t>白鳥台</t>
    <rPh sb="0" eb="3">
      <t>ハクチョウダイ</t>
    </rPh>
    <phoneticPr fontId="5"/>
  </si>
  <si>
    <t>01205201006</t>
  </si>
  <si>
    <r>
      <t>▼安平・厚真・むかわ方面</t>
    </r>
    <r>
      <rPr>
        <b/>
        <sz val="10"/>
        <rFont val="ＭＳ Ｐゴシック"/>
        <family val="3"/>
        <charset val="128"/>
      </rPr>
      <t>（E地区）　</t>
    </r>
    <rPh sb="1" eb="3">
      <t>アビラ</t>
    </rPh>
    <rPh sb="4" eb="6">
      <t>アツマ</t>
    </rPh>
    <rPh sb="10" eb="12">
      <t>ホウメン</t>
    </rPh>
    <phoneticPr fontId="5"/>
  </si>
  <si>
    <t>平取町</t>
    <rPh sb="0" eb="2">
      <t>ヒラト</t>
    </rPh>
    <rPh sb="2" eb="3">
      <t>チョウ</t>
    </rPh>
    <phoneticPr fontId="5"/>
  </si>
  <si>
    <t>平取</t>
    <rPh sb="0" eb="2">
      <t>ビラトリ</t>
    </rPh>
    <phoneticPr fontId="5"/>
  </si>
  <si>
    <t>01607201001</t>
  </si>
  <si>
    <t>高砂</t>
    <rPh sb="0" eb="2">
      <t>タカサゴ</t>
    </rPh>
    <phoneticPr fontId="5"/>
  </si>
  <si>
    <t>01205201008</t>
  </si>
  <si>
    <t>振内</t>
    <rPh sb="0" eb="1">
      <t>フ</t>
    </rPh>
    <rPh sb="1" eb="2">
      <t>ウチ</t>
    </rPh>
    <phoneticPr fontId="5"/>
  </si>
  <si>
    <t>01607201002</t>
  </si>
  <si>
    <r>
      <t>▼苫小牧市</t>
    </r>
    <r>
      <rPr>
        <b/>
        <sz val="10"/>
        <rFont val="ＭＳ Ｐゴシック"/>
        <family val="3"/>
        <charset val="128"/>
      </rPr>
      <t>（B地区）</t>
    </r>
    <rPh sb="1" eb="4">
      <t>トマコマイ</t>
    </rPh>
    <rPh sb="4" eb="5">
      <t>シ</t>
    </rPh>
    <phoneticPr fontId="5"/>
  </si>
  <si>
    <t>登別市</t>
    <rPh sb="0" eb="3">
      <t>ノボリベツシ</t>
    </rPh>
    <phoneticPr fontId="5"/>
  </si>
  <si>
    <t>鷲別</t>
    <rPh sb="0" eb="2">
      <t>ワシベツ</t>
    </rPh>
    <phoneticPr fontId="5"/>
  </si>
  <si>
    <t>01230201001</t>
  </si>
  <si>
    <t>安平町</t>
    <rPh sb="0" eb="2">
      <t>アビラ</t>
    </rPh>
    <rPh sb="2" eb="3">
      <t>チョウ</t>
    </rPh>
    <phoneticPr fontId="5"/>
  </si>
  <si>
    <t>追分</t>
    <rPh sb="0" eb="2">
      <t>オイワケ</t>
    </rPh>
    <phoneticPr fontId="5"/>
  </si>
  <si>
    <t>01585201001</t>
  </si>
  <si>
    <t>新ひだか町</t>
    <phoneticPr fontId="5"/>
  </si>
  <si>
    <t>静内</t>
    <rPh sb="0" eb="2">
      <t>シズナイ</t>
    </rPh>
    <phoneticPr fontId="5"/>
  </si>
  <si>
    <t>01608201001</t>
  </si>
  <si>
    <t>幌別</t>
    <rPh sb="0" eb="2">
      <t>ホロベツ</t>
    </rPh>
    <phoneticPr fontId="5"/>
  </si>
  <si>
    <t>01230201002</t>
  </si>
  <si>
    <t>早来</t>
    <rPh sb="0" eb="1">
      <t>ハヤ</t>
    </rPh>
    <rPh sb="1" eb="2">
      <t>ク</t>
    </rPh>
    <phoneticPr fontId="5"/>
  </si>
  <si>
    <t>01585201002</t>
  </si>
  <si>
    <t>御園</t>
    <rPh sb="0" eb="2">
      <t>ミソノ</t>
    </rPh>
    <phoneticPr fontId="5"/>
  </si>
  <si>
    <t>01609201001</t>
  </si>
  <si>
    <t>苫小牧市</t>
    <rPh sb="0" eb="3">
      <t>トマコマイ</t>
    </rPh>
    <rPh sb="3" eb="4">
      <t>シ</t>
    </rPh>
    <phoneticPr fontId="5"/>
  </si>
  <si>
    <t>美園</t>
    <rPh sb="0" eb="1">
      <t>ビ</t>
    </rPh>
    <rPh sb="1" eb="2">
      <t>エン</t>
    </rPh>
    <phoneticPr fontId="5"/>
  </si>
  <si>
    <t>01213201001</t>
  </si>
  <si>
    <t>登別</t>
    <rPh sb="0" eb="2">
      <t>ノボリベツ</t>
    </rPh>
    <phoneticPr fontId="5"/>
  </si>
  <si>
    <t>01230201003</t>
  </si>
  <si>
    <t>遠浅</t>
    <rPh sb="0" eb="2">
      <t>トオアサ</t>
    </rPh>
    <phoneticPr fontId="5"/>
  </si>
  <si>
    <t>01585201003</t>
  </si>
  <si>
    <t>東静内</t>
    <rPh sb="0" eb="3">
      <t>ヒガシシズナイ</t>
    </rPh>
    <phoneticPr fontId="5"/>
  </si>
  <si>
    <t>01609201002</t>
  </si>
  <si>
    <t>春日</t>
    <rPh sb="0" eb="1">
      <t>ハル</t>
    </rPh>
    <rPh sb="1" eb="2">
      <t>ヒ</t>
    </rPh>
    <phoneticPr fontId="5"/>
  </si>
  <si>
    <t>01213201002</t>
  </si>
  <si>
    <t>厚真町</t>
    <rPh sb="0" eb="3">
      <t>アツマチョウ</t>
    </rPh>
    <phoneticPr fontId="5"/>
  </si>
  <si>
    <t>厚真</t>
    <rPh sb="0" eb="2">
      <t>アツマ</t>
    </rPh>
    <phoneticPr fontId="5"/>
  </si>
  <si>
    <t>01581201001</t>
  </si>
  <si>
    <t>三石</t>
    <rPh sb="0" eb="2">
      <t>ミツイシ</t>
    </rPh>
    <phoneticPr fontId="5"/>
  </si>
  <si>
    <t>01609201003</t>
  </si>
  <si>
    <t>沼ノ端</t>
    <rPh sb="0" eb="1">
      <t>ヌマ</t>
    </rPh>
    <rPh sb="2" eb="3">
      <t>ハタ</t>
    </rPh>
    <phoneticPr fontId="5"/>
  </si>
  <si>
    <t>01213201003</t>
  </si>
  <si>
    <r>
      <t>▼伊達・洞爺方面</t>
    </r>
    <r>
      <rPr>
        <b/>
        <sz val="10"/>
        <rFont val="ＭＳ Ｐゴシック"/>
        <family val="3"/>
        <charset val="128"/>
      </rPr>
      <t>（E地区）　</t>
    </r>
    <rPh sb="1" eb="3">
      <t>ダテ</t>
    </rPh>
    <rPh sb="4" eb="6">
      <t>トウヤ</t>
    </rPh>
    <rPh sb="6" eb="8">
      <t>ホウメン</t>
    </rPh>
    <phoneticPr fontId="5"/>
  </si>
  <si>
    <t>上厚真</t>
    <rPh sb="0" eb="3">
      <t>カミアツマ</t>
    </rPh>
    <phoneticPr fontId="5"/>
  </si>
  <si>
    <t>01581201002</t>
  </si>
  <si>
    <t>歌笛</t>
    <rPh sb="0" eb="1">
      <t>ウタ</t>
    </rPh>
    <rPh sb="1" eb="2">
      <t>フエ</t>
    </rPh>
    <phoneticPr fontId="5"/>
  </si>
  <si>
    <t>01609201004</t>
  </si>
  <si>
    <t>大成</t>
    <rPh sb="0" eb="1">
      <t>ダイ</t>
    </rPh>
    <rPh sb="1" eb="2">
      <t>ナル</t>
    </rPh>
    <phoneticPr fontId="5"/>
  </si>
  <si>
    <t>（廃店 啓北・柏木へ分割統合）</t>
    <rPh sb="2" eb="3">
      <t>ミセ</t>
    </rPh>
    <rPh sb="4" eb="6">
      <t>ケイホク</t>
    </rPh>
    <rPh sb="7" eb="9">
      <t>カシワギ</t>
    </rPh>
    <rPh sb="10" eb="12">
      <t>ブンカツ</t>
    </rPh>
    <phoneticPr fontId="5"/>
  </si>
  <si>
    <t>むかわ町</t>
    <rPh sb="3" eb="4">
      <t>チョウ</t>
    </rPh>
    <phoneticPr fontId="5"/>
  </si>
  <si>
    <t>鵡川</t>
    <rPh sb="0" eb="2">
      <t>ムカワ</t>
    </rPh>
    <phoneticPr fontId="5"/>
  </si>
  <si>
    <t>01586201001</t>
  </si>
  <si>
    <t>浦河町</t>
    <rPh sb="0" eb="3">
      <t>ウラカワチョウ</t>
    </rPh>
    <phoneticPr fontId="5"/>
  </si>
  <si>
    <t>荻伏</t>
    <rPh sb="0" eb="1">
      <t>オギ</t>
    </rPh>
    <rPh sb="1" eb="2">
      <t>フ</t>
    </rPh>
    <phoneticPr fontId="5"/>
  </si>
  <si>
    <t>啓北</t>
    <rPh sb="0" eb="1">
      <t>ケイ</t>
    </rPh>
    <rPh sb="1" eb="2">
      <t>キタ</t>
    </rPh>
    <phoneticPr fontId="5"/>
  </si>
  <si>
    <t>01213201005</t>
  </si>
  <si>
    <t>伊達市</t>
    <rPh sb="0" eb="3">
      <t>ダテシ</t>
    </rPh>
    <phoneticPr fontId="5"/>
  </si>
  <si>
    <t>黄金</t>
    <rPh sb="0" eb="2">
      <t>コガネ</t>
    </rPh>
    <phoneticPr fontId="5"/>
  </si>
  <si>
    <t>01233201001</t>
  </si>
  <si>
    <t>旭岡</t>
    <rPh sb="0" eb="2">
      <t>アサヒオカ</t>
    </rPh>
    <phoneticPr fontId="5"/>
  </si>
  <si>
    <t>01586201002</t>
  </si>
  <si>
    <t>浦河</t>
    <rPh sb="0" eb="2">
      <t>ウラカワ</t>
    </rPh>
    <phoneticPr fontId="5"/>
  </si>
  <si>
    <t>柏木</t>
    <rPh sb="0" eb="1">
      <t>カシワ</t>
    </rPh>
    <rPh sb="1" eb="2">
      <t>キ</t>
    </rPh>
    <phoneticPr fontId="5"/>
  </si>
  <si>
    <t>01213201006</t>
  </si>
  <si>
    <t>稀府</t>
    <rPh sb="0" eb="2">
      <t>マレップ</t>
    </rPh>
    <phoneticPr fontId="5"/>
  </si>
  <si>
    <t>01233201002</t>
  </si>
  <si>
    <t>穂別</t>
    <rPh sb="0" eb="2">
      <t>ホベツ</t>
    </rPh>
    <phoneticPr fontId="5"/>
  </si>
  <si>
    <t>01586201003</t>
  </si>
  <si>
    <t>様似町</t>
    <rPh sb="0" eb="2">
      <t>サマニ</t>
    </rPh>
    <rPh sb="2" eb="3">
      <t>チョウ</t>
    </rPh>
    <phoneticPr fontId="5"/>
  </si>
  <si>
    <t>様似</t>
    <rPh sb="0" eb="2">
      <t>サマニ</t>
    </rPh>
    <phoneticPr fontId="5"/>
  </si>
  <si>
    <t>のぞみ</t>
    <phoneticPr fontId="5"/>
  </si>
  <si>
    <t>01213201007</t>
  </si>
  <si>
    <t>伊達</t>
    <rPh sb="0" eb="2">
      <t>ダテ</t>
    </rPh>
    <phoneticPr fontId="5"/>
  </si>
  <si>
    <t>01233201003</t>
  </si>
  <si>
    <t>富内</t>
    <rPh sb="0" eb="2">
      <t>トミウチ</t>
    </rPh>
    <phoneticPr fontId="5"/>
  </si>
  <si>
    <t>01586201005</t>
  </si>
  <si>
    <t>えりも町</t>
    <rPh sb="3" eb="4">
      <t>チョウ</t>
    </rPh>
    <phoneticPr fontId="5"/>
  </si>
  <si>
    <t>えりも</t>
    <phoneticPr fontId="5"/>
  </si>
  <si>
    <t>長和</t>
    <rPh sb="0" eb="2">
      <t>ナガワ</t>
    </rPh>
    <phoneticPr fontId="5"/>
  </si>
  <si>
    <t>01233201004</t>
  </si>
  <si>
    <t>01601201001</t>
  </si>
  <si>
    <t>目黒</t>
    <rPh sb="0" eb="2">
      <t>メグロ</t>
    </rPh>
    <phoneticPr fontId="5"/>
  </si>
  <si>
    <t>有珠</t>
    <rPh sb="0" eb="2">
      <t>ウス</t>
    </rPh>
    <phoneticPr fontId="5"/>
  </si>
  <si>
    <t>01233201005</t>
  </si>
  <si>
    <t>01601201002</t>
  </si>
  <si>
    <t>庶野</t>
    <rPh sb="0" eb="2">
      <t>ショヤ</t>
    </rPh>
    <phoneticPr fontId="5"/>
  </si>
  <si>
    <t>大滝</t>
    <rPh sb="0" eb="2">
      <t>オオタキ</t>
    </rPh>
    <phoneticPr fontId="5"/>
  </si>
  <si>
    <t>01233201006</t>
  </si>
  <si>
    <t>01601201003</t>
  </si>
  <si>
    <t>えりも岬</t>
    <rPh sb="3" eb="4">
      <t>ミサキ</t>
    </rPh>
    <phoneticPr fontId="5"/>
  </si>
  <si>
    <t>洞爺湖町</t>
    <rPh sb="0" eb="3">
      <t>トウヤコ</t>
    </rPh>
    <rPh sb="3" eb="4">
      <t>チョウ</t>
    </rPh>
    <phoneticPr fontId="5"/>
  </si>
  <si>
    <t>虻田</t>
    <rPh sb="0" eb="2">
      <t>アブタ</t>
    </rPh>
    <phoneticPr fontId="5"/>
  </si>
  <si>
    <t>01584201001</t>
  </si>
  <si>
    <t>洞爺湖</t>
    <rPh sb="0" eb="3">
      <t>トウヤコ</t>
    </rPh>
    <phoneticPr fontId="5"/>
  </si>
  <si>
    <t>01584201002</t>
  </si>
  <si>
    <t>向洞爺</t>
    <rPh sb="0" eb="1">
      <t>ムコ</t>
    </rPh>
    <rPh sb="1" eb="3">
      <t>トウヤ</t>
    </rPh>
    <phoneticPr fontId="5"/>
  </si>
  <si>
    <t>01584201003</t>
  </si>
  <si>
    <t>01602201001</t>
  </si>
  <si>
    <t>豊浦町</t>
    <rPh sb="0" eb="3">
      <t>トヨウラチョウ</t>
    </rPh>
    <phoneticPr fontId="5"/>
  </si>
  <si>
    <t>豊浦</t>
    <rPh sb="0" eb="2">
      <t>トヨウラ</t>
    </rPh>
    <phoneticPr fontId="5"/>
  </si>
  <si>
    <t>01571201001</t>
  </si>
  <si>
    <t>01602201002</t>
  </si>
  <si>
    <t>大岸</t>
    <rPh sb="0" eb="2">
      <t>オオキシ</t>
    </rPh>
    <phoneticPr fontId="5"/>
  </si>
  <si>
    <t>01571201002</t>
  </si>
  <si>
    <t>礼文</t>
    <rPh sb="0" eb="2">
      <t>レブン</t>
    </rPh>
    <phoneticPr fontId="5"/>
  </si>
  <si>
    <t>01571201003</t>
  </si>
  <si>
    <t>壮瞥町</t>
    <rPh sb="0" eb="2">
      <t>ソウベツ</t>
    </rPh>
    <rPh sb="2" eb="3">
      <t>チョウ</t>
    </rPh>
    <phoneticPr fontId="5"/>
  </si>
  <si>
    <t>壮瞥</t>
    <rPh sb="0" eb="2">
      <t>ソウベツ</t>
    </rPh>
    <phoneticPr fontId="5"/>
  </si>
  <si>
    <t>01575201001</t>
  </si>
  <si>
    <t>久保内</t>
    <rPh sb="0" eb="2">
      <t>クボ</t>
    </rPh>
    <rPh sb="2" eb="3">
      <t>ナイ</t>
    </rPh>
    <phoneticPr fontId="5"/>
  </si>
  <si>
    <t>01575201002</t>
  </si>
  <si>
    <t>B地区定数計</t>
    <rPh sb="1" eb="3">
      <t>チク</t>
    </rPh>
    <rPh sb="3" eb="5">
      <t>テイスウ</t>
    </rPh>
    <rPh sb="5" eb="6">
      <t>ケイ</t>
    </rPh>
    <phoneticPr fontId="5"/>
  </si>
  <si>
    <t>Ｅ地区定数計</t>
    <rPh sb="1" eb="3">
      <t>チク</t>
    </rPh>
    <rPh sb="3" eb="5">
      <t>テイスウ</t>
    </rPh>
    <rPh sb="5" eb="6">
      <t>ケイ</t>
    </rPh>
    <phoneticPr fontId="5"/>
  </si>
  <si>
    <t>小樽・岩内・倶知安地区</t>
    <phoneticPr fontId="5"/>
  </si>
  <si>
    <r>
      <t>▼小樽市</t>
    </r>
    <r>
      <rPr>
        <b/>
        <sz val="10"/>
        <rFont val="ＭＳ Ｐゴシック"/>
        <family val="3"/>
        <charset val="128"/>
      </rPr>
      <t>（B地区）</t>
    </r>
    <rPh sb="1" eb="3">
      <t>オタル</t>
    </rPh>
    <rPh sb="3" eb="4">
      <t>シ</t>
    </rPh>
    <phoneticPr fontId="5"/>
  </si>
  <si>
    <r>
      <t>▼余市・積丹方面</t>
    </r>
    <r>
      <rPr>
        <b/>
        <sz val="10"/>
        <rFont val="ＭＳ Ｐゴシック"/>
        <family val="3"/>
        <charset val="128"/>
      </rPr>
      <t>（E地区）</t>
    </r>
    <rPh sb="1" eb="3">
      <t>ヨイチ</t>
    </rPh>
    <rPh sb="4" eb="6">
      <t>シャコタン</t>
    </rPh>
    <rPh sb="6" eb="8">
      <t>ホウメン</t>
    </rPh>
    <phoneticPr fontId="5"/>
  </si>
  <si>
    <r>
      <t>▼岩内・倶知安・ニセコ方面</t>
    </r>
    <r>
      <rPr>
        <b/>
        <sz val="10"/>
        <rFont val="ＭＳ Ｐゴシック"/>
        <family val="3"/>
        <charset val="128"/>
      </rPr>
      <t>（E地区）</t>
    </r>
    <rPh sb="1" eb="3">
      <t>イワナイ</t>
    </rPh>
    <rPh sb="4" eb="7">
      <t>クッチャン</t>
    </rPh>
    <rPh sb="11" eb="13">
      <t>ホウメン</t>
    </rPh>
    <phoneticPr fontId="5"/>
  </si>
  <si>
    <r>
      <t>▼寿都・島牧方面</t>
    </r>
    <r>
      <rPr>
        <b/>
        <sz val="10"/>
        <rFont val="ＭＳ Ｐゴシック"/>
        <family val="3"/>
        <charset val="128"/>
      </rPr>
      <t>（E地区）</t>
    </r>
    <rPh sb="1" eb="3">
      <t>スッツ</t>
    </rPh>
    <rPh sb="4" eb="6">
      <t>シママキ</t>
    </rPh>
    <rPh sb="6" eb="8">
      <t>ホウメン</t>
    </rPh>
    <phoneticPr fontId="5"/>
  </si>
  <si>
    <t>小樽市</t>
    <rPh sb="0" eb="2">
      <t>オタル</t>
    </rPh>
    <rPh sb="2" eb="3">
      <t>シ</t>
    </rPh>
    <phoneticPr fontId="5"/>
  </si>
  <si>
    <t>銭函</t>
    <rPh sb="0" eb="2">
      <t>ゼニバコ</t>
    </rPh>
    <phoneticPr fontId="5"/>
  </si>
  <si>
    <t>01203201001</t>
  </si>
  <si>
    <t>余市町</t>
    <phoneticPr fontId="5"/>
  </si>
  <si>
    <t>余市</t>
    <rPh sb="0" eb="2">
      <t>ヨイチ</t>
    </rPh>
    <phoneticPr fontId="5"/>
  </si>
  <si>
    <t>01408201001</t>
  </si>
  <si>
    <t>共和町</t>
    <rPh sb="0" eb="3">
      <t>キョウワチョウ</t>
    </rPh>
    <phoneticPr fontId="5"/>
  </si>
  <si>
    <t>国富</t>
    <rPh sb="0" eb="2">
      <t>クニトミ</t>
    </rPh>
    <phoneticPr fontId="5"/>
  </si>
  <si>
    <t>01401201001</t>
  </si>
  <si>
    <t>黒松内町</t>
    <rPh sb="0" eb="4">
      <t>クロマツナイチョウ</t>
    </rPh>
    <phoneticPr fontId="5"/>
  </si>
  <si>
    <t>白井川</t>
    <rPh sb="0" eb="2">
      <t>シライ</t>
    </rPh>
    <rPh sb="2" eb="3">
      <t>ガワ</t>
    </rPh>
    <phoneticPr fontId="5"/>
  </si>
  <si>
    <t>01393201001</t>
  </si>
  <si>
    <t>朝里・新光</t>
    <rPh sb="0" eb="2">
      <t>アサリ</t>
    </rPh>
    <rPh sb="3" eb="5">
      <t>シンコウ</t>
    </rPh>
    <phoneticPr fontId="5"/>
  </si>
  <si>
    <t>01203201002</t>
  </si>
  <si>
    <t>仁木町</t>
    <rPh sb="0" eb="3">
      <t>ニキチョウ</t>
    </rPh>
    <phoneticPr fontId="5"/>
  </si>
  <si>
    <t>仁木</t>
    <rPh sb="0" eb="2">
      <t>ニキ</t>
    </rPh>
    <phoneticPr fontId="5"/>
  </si>
  <si>
    <t>01407201001</t>
  </si>
  <si>
    <t>共和</t>
    <rPh sb="0" eb="2">
      <t>キョウワ</t>
    </rPh>
    <phoneticPr fontId="5"/>
  </si>
  <si>
    <t>01401201002</t>
  </si>
  <si>
    <t>黒松内</t>
    <rPh sb="0" eb="3">
      <t>クロマツナイ</t>
    </rPh>
    <phoneticPr fontId="5"/>
  </si>
  <si>
    <t>01393201002</t>
  </si>
  <si>
    <t>桜</t>
    <rPh sb="0" eb="1">
      <t>サクラ</t>
    </rPh>
    <phoneticPr fontId="5"/>
  </si>
  <si>
    <t>01203201003</t>
  </si>
  <si>
    <t>然別</t>
    <rPh sb="0" eb="2">
      <t>シカリベツ</t>
    </rPh>
    <phoneticPr fontId="5"/>
  </si>
  <si>
    <t>01407201002</t>
  </si>
  <si>
    <t>岩内町</t>
    <rPh sb="0" eb="3">
      <t>イワナイチョウ</t>
    </rPh>
    <phoneticPr fontId="5"/>
  </si>
  <si>
    <t>岩内</t>
    <rPh sb="0" eb="2">
      <t>イワナイ</t>
    </rPh>
    <phoneticPr fontId="5"/>
  </si>
  <si>
    <t>01402201001</t>
  </si>
  <si>
    <t>作開</t>
    <rPh sb="0" eb="1">
      <t>サク</t>
    </rPh>
    <rPh sb="1" eb="2">
      <t>カイ</t>
    </rPh>
    <phoneticPr fontId="5"/>
  </si>
  <si>
    <t>01393201003</t>
  </si>
  <si>
    <t>南小樽</t>
    <rPh sb="0" eb="3">
      <t>ミナミオタル</t>
    </rPh>
    <phoneticPr fontId="5"/>
  </si>
  <si>
    <t>01203201004</t>
  </si>
  <si>
    <t>大江</t>
    <rPh sb="0" eb="2">
      <t>オオエ</t>
    </rPh>
    <phoneticPr fontId="5"/>
  </si>
  <si>
    <t>01407201003</t>
  </si>
  <si>
    <t>岩内西</t>
    <rPh sb="0" eb="2">
      <t>イワナイ</t>
    </rPh>
    <rPh sb="2" eb="3">
      <t>ニシ</t>
    </rPh>
    <phoneticPr fontId="5"/>
  </si>
  <si>
    <t>（廃店 岩内へ統合）</t>
    <rPh sb="1" eb="3">
      <t>ハイテン</t>
    </rPh>
    <rPh sb="4" eb="6">
      <t>イワナイ</t>
    </rPh>
    <rPh sb="7" eb="9">
      <t>トウゴウ</t>
    </rPh>
    <phoneticPr fontId="5"/>
  </si>
  <si>
    <t>寿都町</t>
    <rPh sb="0" eb="3">
      <t>スッツチョウ</t>
    </rPh>
    <phoneticPr fontId="5"/>
  </si>
  <si>
    <t>寿都</t>
    <rPh sb="0" eb="2">
      <t>スッツ</t>
    </rPh>
    <phoneticPr fontId="5"/>
  </si>
  <si>
    <t>01392201001</t>
  </si>
  <si>
    <t>奥沢</t>
    <rPh sb="0" eb="2">
      <t>オクサワ</t>
    </rPh>
    <phoneticPr fontId="5"/>
  </si>
  <si>
    <t>（廃店 南小樽へ統合）</t>
    <rPh sb="4" eb="5">
      <t>ミナミ</t>
    </rPh>
    <rPh sb="5" eb="7">
      <t>オタル</t>
    </rPh>
    <phoneticPr fontId="5"/>
  </si>
  <si>
    <t>銀山</t>
    <rPh sb="0" eb="2">
      <t>ギンザン</t>
    </rPh>
    <phoneticPr fontId="5"/>
  </si>
  <si>
    <t>01407201004</t>
  </si>
  <si>
    <t>泊村</t>
    <rPh sb="0" eb="2">
      <t>トマリムラ</t>
    </rPh>
    <phoneticPr fontId="5"/>
  </si>
  <si>
    <t>泊</t>
    <rPh sb="0" eb="1">
      <t>トマ</t>
    </rPh>
    <phoneticPr fontId="5"/>
  </si>
  <si>
    <t>01403201001</t>
  </si>
  <si>
    <t>湯別</t>
    <rPh sb="0" eb="1">
      <t>ユ</t>
    </rPh>
    <rPh sb="1" eb="2">
      <t>ベツ</t>
    </rPh>
    <phoneticPr fontId="5"/>
  </si>
  <si>
    <t>01392201002</t>
  </si>
  <si>
    <t>松ヶ枝</t>
    <rPh sb="0" eb="3">
      <t>マツガエ</t>
    </rPh>
    <phoneticPr fontId="5"/>
  </si>
  <si>
    <t>01203201006</t>
  </si>
  <si>
    <t>赤井川村</t>
    <phoneticPr fontId="5"/>
  </si>
  <si>
    <t>都</t>
    <rPh sb="0" eb="1">
      <t>ミヤコ</t>
    </rPh>
    <phoneticPr fontId="5"/>
  </si>
  <si>
    <t>01409201001</t>
  </si>
  <si>
    <t>盃</t>
    <rPh sb="0" eb="1">
      <t>サカズキ</t>
    </rPh>
    <phoneticPr fontId="5"/>
  </si>
  <si>
    <t>01403201002</t>
  </si>
  <si>
    <t>南歌棄</t>
    <rPh sb="0" eb="1">
      <t>ミナミ</t>
    </rPh>
    <rPh sb="1" eb="2">
      <t>ウタ</t>
    </rPh>
    <rPh sb="2" eb="3">
      <t>ス</t>
    </rPh>
    <phoneticPr fontId="5"/>
  </si>
  <si>
    <t>01392201003</t>
  </si>
  <si>
    <t>緑</t>
    <rPh sb="0" eb="1">
      <t>ミドリ</t>
    </rPh>
    <phoneticPr fontId="5"/>
  </si>
  <si>
    <t>01203201007</t>
  </si>
  <si>
    <t>赤井川</t>
    <rPh sb="0" eb="3">
      <t>アカイガワ</t>
    </rPh>
    <phoneticPr fontId="5"/>
  </si>
  <si>
    <t>01409201002</t>
  </si>
  <si>
    <t>神恵内村</t>
    <rPh sb="0" eb="4">
      <t>カモエナイムラ</t>
    </rPh>
    <phoneticPr fontId="5"/>
  </si>
  <si>
    <t>神恵内</t>
    <rPh sb="0" eb="3">
      <t>カモエナイ</t>
    </rPh>
    <phoneticPr fontId="5"/>
  </si>
  <si>
    <t>01404201001</t>
  </si>
  <si>
    <t>歌棄</t>
    <rPh sb="0" eb="1">
      <t>ウタ</t>
    </rPh>
    <rPh sb="1" eb="2">
      <t>ス</t>
    </rPh>
    <phoneticPr fontId="5"/>
  </si>
  <si>
    <t>01392201004</t>
  </si>
  <si>
    <t>錦町</t>
    <rPh sb="0" eb="1">
      <t>ニシキ</t>
    </rPh>
    <rPh sb="1" eb="2">
      <t>マチ</t>
    </rPh>
    <phoneticPr fontId="5"/>
  </si>
  <si>
    <t>01203201008</t>
  </si>
  <si>
    <t>古平町</t>
    <rPh sb="0" eb="3">
      <t>フルビラチョウ</t>
    </rPh>
    <phoneticPr fontId="5"/>
  </si>
  <si>
    <t>古平</t>
    <rPh sb="0" eb="1">
      <t>フル</t>
    </rPh>
    <rPh sb="1" eb="2">
      <t>ヒラ</t>
    </rPh>
    <phoneticPr fontId="5"/>
  </si>
  <si>
    <t>01406201001</t>
  </si>
  <si>
    <t>倶知安町</t>
    <rPh sb="0" eb="4">
      <t>クッチャンチョウ</t>
    </rPh>
    <phoneticPr fontId="5"/>
  </si>
  <si>
    <t>倶知安</t>
    <rPh sb="0" eb="3">
      <t>クッチャン</t>
    </rPh>
    <phoneticPr fontId="5"/>
  </si>
  <si>
    <t>01400201001</t>
  </si>
  <si>
    <t>美谷</t>
    <rPh sb="0" eb="1">
      <t>ビ</t>
    </rPh>
    <rPh sb="1" eb="2">
      <t>タニ</t>
    </rPh>
    <phoneticPr fontId="5"/>
  </si>
  <si>
    <t>01392201005</t>
  </si>
  <si>
    <t>長橋</t>
    <rPh sb="0" eb="2">
      <t>ナガハシ</t>
    </rPh>
    <phoneticPr fontId="5"/>
  </si>
  <si>
    <t>（廃店 緑・錦町・塩谷へ分割統合）</t>
    <rPh sb="1" eb="3">
      <t>ハイテン</t>
    </rPh>
    <rPh sb="4" eb="5">
      <t>ミドリ</t>
    </rPh>
    <rPh sb="6" eb="8">
      <t>ニシキマチ</t>
    </rPh>
    <rPh sb="9" eb="11">
      <t>シオヤ</t>
    </rPh>
    <rPh sb="12" eb="14">
      <t>ブンカツ</t>
    </rPh>
    <rPh sb="14" eb="16">
      <t>トウゴウ</t>
    </rPh>
    <phoneticPr fontId="5"/>
  </si>
  <si>
    <t>積丹町</t>
    <rPh sb="0" eb="3">
      <t>シャコタンチョウ</t>
    </rPh>
    <phoneticPr fontId="5"/>
  </si>
  <si>
    <t>美国</t>
    <rPh sb="0" eb="1">
      <t>ビ</t>
    </rPh>
    <rPh sb="1" eb="2">
      <t>クニ</t>
    </rPh>
    <phoneticPr fontId="5"/>
  </si>
  <si>
    <t>01405201001</t>
  </si>
  <si>
    <t>ニセコ町</t>
    <rPh sb="3" eb="4">
      <t>チョウ</t>
    </rPh>
    <phoneticPr fontId="5"/>
  </si>
  <si>
    <t>ニセコ</t>
    <phoneticPr fontId="5"/>
  </si>
  <si>
    <t>01395201001</t>
  </si>
  <si>
    <t>鮫取澗</t>
    <rPh sb="0" eb="1">
      <t>サメ</t>
    </rPh>
    <rPh sb="1" eb="2">
      <t>ト</t>
    </rPh>
    <phoneticPr fontId="5"/>
  </si>
  <si>
    <t>01392201006</t>
  </si>
  <si>
    <t>塩谷</t>
    <rPh sb="0" eb="2">
      <t>シオヤ</t>
    </rPh>
    <phoneticPr fontId="5"/>
  </si>
  <si>
    <t>（廃店 錦町へ統合）</t>
    <rPh sb="1" eb="3">
      <t>ハイテン</t>
    </rPh>
    <rPh sb="4" eb="6">
      <t>ニシキマチ</t>
    </rPh>
    <rPh sb="7" eb="9">
      <t>トウゴウ</t>
    </rPh>
    <phoneticPr fontId="5"/>
  </si>
  <si>
    <t>01203201010</t>
  </si>
  <si>
    <t>入舸</t>
    <rPh sb="0" eb="1">
      <t>イ</t>
    </rPh>
    <phoneticPr fontId="5"/>
  </si>
  <si>
    <t>01405201002</t>
  </si>
  <si>
    <t>京極町</t>
    <rPh sb="0" eb="3">
      <t>キョウゴクチョウ</t>
    </rPh>
    <phoneticPr fontId="5"/>
  </si>
  <si>
    <t>京極</t>
    <rPh sb="0" eb="2">
      <t>キョウゴク</t>
    </rPh>
    <phoneticPr fontId="5"/>
  </si>
  <si>
    <t>01399201001</t>
  </si>
  <si>
    <t>横澗</t>
    <rPh sb="0" eb="1">
      <t>ヨコ</t>
    </rPh>
    <phoneticPr fontId="5"/>
  </si>
  <si>
    <t>01392201007</t>
  </si>
  <si>
    <t>蘭島</t>
    <rPh sb="0" eb="2">
      <t>ランシマ</t>
    </rPh>
    <phoneticPr fontId="5"/>
  </si>
  <si>
    <t>01203201011</t>
  </si>
  <si>
    <t>野塚</t>
    <rPh sb="0" eb="2">
      <t>ノツカ</t>
    </rPh>
    <phoneticPr fontId="5"/>
  </si>
  <si>
    <t>01405201003</t>
  </si>
  <si>
    <t>喜茂別町</t>
    <rPh sb="0" eb="4">
      <t>キモベツチョウ</t>
    </rPh>
    <phoneticPr fontId="5"/>
  </si>
  <si>
    <t>喜茂別</t>
    <rPh sb="0" eb="3">
      <t>キモベツ</t>
    </rPh>
    <phoneticPr fontId="5"/>
  </si>
  <si>
    <t>01398201001</t>
  </si>
  <si>
    <t>磯谷</t>
    <rPh sb="0" eb="2">
      <t>イソタニ</t>
    </rPh>
    <phoneticPr fontId="5"/>
  </si>
  <si>
    <t>01392201008</t>
  </si>
  <si>
    <t>余別</t>
    <rPh sb="0" eb="1">
      <t>ヨ</t>
    </rPh>
    <rPh sb="1" eb="2">
      <t>ベツ</t>
    </rPh>
    <phoneticPr fontId="5"/>
  </si>
  <si>
    <t>01405201004</t>
  </si>
  <si>
    <t>鈴川</t>
    <rPh sb="0" eb="2">
      <t>スズカワ</t>
    </rPh>
    <phoneticPr fontId="5"/>
  </si>
  <si>
    <t>01398201002</t>
  </si>
  <si>
    <t>島牧村</t>
    <rPh sb="0" eb="3">
      <t>シママキムラ</t>
    </rPh>
    <phoneticPr fontId="5"/>
  </si>
  <si>
    <t>本目</t>
    <rPh sb="0" eb="2">
      <t>ホンメ</t>
    </rPh>
    <phoneticPr fontId="5"/>
  </si>
  <si>
    <t>01391201001</t>
  </si>
  <si>
    <t>双葉</t>
    <rPh sb="0" eb="2">
      <t>フタバ</t>
    </rPh>
    <phoneticPr fontId="5"/>
  </si>
  <si>
    <t>01398201003</t>
  </si>
  <si>
    <t>豊浜</t>
    <rPh sb="0" eb="2">
      <t>トヨハマ</t>
    </rPh>
    <phoneticPr fontId="5"/>
  </si>
  <si>
    <t>01391201003</t>
  </si>
  <si>
    <t>真狩村</t>
    <rPh sb="0" eb="3">
      <t>マッカリムラ</t>
    </rPh>
    <phoneticPr fontId="5"/>
  </si>
  <si>
    <t>真狩</t>
    <rPh sb="0" eb="2">
      <t>マッカリ</t>
    </rPh>
    <phoneticPr fontId="5"/>
  </si>
  <si>
    <t>01396201001</t>
  </si>
  <si>
    <t>栄磯</t>
    <rPh sb="0" eb="1">
      <t>サカエ</t>
    </rPh>
    <rPh sb="1" eb="2">
      <t>イソ</t>
    </rPh>
    <phoneticPr fontId="5"/>
  </si>
  <si>
    <t>01391201004</t>
  </si>
  <si>
    <t>留寿都村</t>
    <rPh sb="0" eb="4">
      <t>ルスツムラ</t>
    </rPh>
    <phoneticPr fontId="5"/>
  </si>
  <si>
    <t>留寿都</t>
    <rPh sb="0" eb="3">
      <t>ルスツ</t>
    </rPh>
    <phoneticPr fontId="5"/>
  </si>
  <si>
    <t>01397201001</t>
  </si>
  <si>
    <t>永豊</t>
    <rPh sb="0" eb="1">
      <t>ナガ</t>
    </rPh>
    <rPh sb="1" eb="2">
      <t>トヨ</t>
    </rPh>
    <phoneticPr fontId="5"/>
  </si>
  <si>
    <t>01391201005</t>
  </si>
  <si>
    <t>蘭越町</t>
    <rPh sb="0" eb="3">
      <t>ランコシチョウ</t>
    </rPh>
    <phoneticPr fontId="5"/>
  </si>
  <si>
    <t>蘭越</t>
    <rPh sb="0" eb="2">
      <t>ランコシ</t>
    </rPh>
    <phoneticPr fontId="5"/>
  </si>
  <si>
    <t>01394201002</t>
  </si>
  <si>
    <t>江ノ島</t>
    <rPh sb="0" eb="1">
      <t>エ</t>
    </rPh>
    <rPh sb="2" eb="3">
      <t>シマ</t>
    </rPh>
    <phoneticPr fontId="5"/>
  </si>
  <si>
    <t>01391201006</t>
  </si>
  <si>
    <t>目名</t>
    <rPh sb="0" eb="2">
      <t>メナ</t>
    </rPh>
    <phoneticPr fontId="5"/>
  </si>
  <si>
    <t>01394201003</t>
  </si>
  <si>
    <t>島牧</t>
    <rPh sb="0" eb="2">
      <t>シママキ</t>
    </rPh>
    <phoneticPr fontId="5"/>
  </si>
  <si>
    <t>01391201007</t>
  </si>
  <si>
    <t>港</t>
    <rPh sb="0" eb="1">
      <t>ミナト</t>
    </rPh>
    <phoneticPr fontId="5"/>
  </si>
  <si>
    <t>01394201004</t>
  </si>
  <si>
    <t>長万部・八雲・桧山地区</t>
    <rPh sb="0" eb="3">
      <t>オシャマンベ</t>
    </rPh>
    <rPh sb="4" eb="6">
      <t>ヤクモ</t>
    </rPh>
    <rPh sb="7" eb="9">
      <t>ヒヤマ</t>
    </rPh>
    <rPh sb="9" eb="11">
      <t>チク</t>
    </rPh>
    <phoneticPr fontId="5"/>
  </si>
  <si>
    <r>
      <t>▼長万部・八雲方面</t>
    </r>
    <r>
      <rPr>
        <b/>
        <sz val="10"/>
        <rFont val="ＭＳ Ｐゴシック"/>
        <family val="3"/>
        <charset val="128"/>
      </rPr>
      <t>（E地区）　</t>
    </r>
    <rPh sb="1" eb="4">
      <t>オシャマンベ</t>
    </rPh>
    <rPh sb="5" eb="7">
      <t>ヤクモ</t>
    </rPh>
    <rPh sb="7" eb="9">
      <t>ホウメン</t>
    </rPh>
    <phoneticPr fontId="5"/>
  </si>
  <si>
    <r>
      <t>▼瀬棚・今金方面</t>
    </r>
    <r>
      <rPr>
        <b/>
        <sz val="10"/>
        <rFont val="ＭＳ Ｐゴシック"/>
        <family val="3"/>
        <charset val="128"/>
      </rPr>
      <t>（E地区）　</t>
    </r>
    <rPh sb="1" eb="3">
      <t>セタナ</t>
    </rPh>
    <rPh sb="4" eb="5">
      <t>イマ</t>
    </rPh>
    <rPh sb="5" eb="6">
      <t>カネ</t>
    </rPh>
    <rPh sb="6" eb="8">
      <t>ホウメン</t>
    </rPh>
    <phoneticPr fontId="5"/>
  </si>
  <si>
    <r>
      <t>▼江差方面</t>
    </r>
    <r>
      <rPr>
        <b/>
        <sz val="10"/>
        <rFont val="ＭＳ Ｐゴシック"/>
        <family val="3"/>
        <charset val="128"/>
      </rPr>
      <t>（E地区）　</t>
    </r>
    <rPh sb="1" eb="3">
      <t>エサシ</t>
    </rPh>
    <rPh sb="3" eb="5">
      <t>ホウメン</t>
    </rPh>
    <phoneticPr fontId="5"/>
  </si>
  <si>
    <t xml:space="preserve">▼奥尻島 </t>
    <rPh sb="1" eb="3">
      <t>オクシリ</t>
    </rPh>
    <phoneticPr fontId="5"/>
  </si>
  <si>
    <t>離島</t>
    <rPh sb="0" eb="1">
      <t>ハナレ</t>
    </rPh>
    <rPh sb="1" eb="2">
      <t>シマ</t>
    </rPh>
    <phoneticPr fontId="5"/>
  </si>
  <si>
    <t>長万部町</t>
    <phoneticPr fontId="5"/>
  </si>
  <si>
    <t>長万部</t>
    <phoneticPr fontId="5"/>
  </si>
  <si>
    <t>01347201002</t>
  </si>
  <si>
    <t>せたな町</t>
    <phoneticPr fontId="5"/>
  </si>
  <si>
    <t>瀬棚</t>
    <phoneticPr fontId="5"/>
  </si>
  <si>
    <t>01371201004</t>
  </si>
  <si>
    <t>乙部町</t>
    <rPh sb="0" eb="3">
      <t>オトベチョウ</t>
    </rPh>
    <phoneticPr fontId="5"/>
  </si>
  <si>
    <t>乙部</t>
    <phoneticPr fontId="5"/>
  </si>
  <si>
    <t>01364201001</t>
  </si>
  <si>
    <t>静狩</t>
    <phoneticPr fontId="5"/>
  </si>
  <si>
    <t>01347201003</t>
  </si>
  <si>
    <t>丹羽</t>
    <phoneticPr fontId="5"/>
  </si>
  <si>
    <t>01371201001</t>
  </si>
  <si>
    <t>豊浜</t>
    <phoneticPr fontId="5"/>
  </si>
  <si>
    <t>01364201003</t>
  </si>
  <si>
    <t>二股</t>
    <phoneticPr fontId="5"/>
  </si>
  <si>
    <t>01347201004</t>
  </si>
  <si>
    <t>北桧山</t>
    <phoneticPr fontId="5"/>
  </si>
  <si>
    <t>01371201002</t>
  </si>
  <si>
    <t>江差町</t>
    <rPh sb="0" eb="2">
      <t>エサシ</t>
    </rPh>
    <rPh sb="2" eb="3">
      <t>チョウ</t>
    </rPh>
    <phoneticPr fontId="5"/>
  </si>
  <si>
    <t>江差</t>
    <phoneticPr fontId="5"/>
  </si>
  <si>
    <t>01361201001</t>
  </si>
  <si>
    <t>奥尻町</t>
    <rPh sb="0" eb="3">
      <t>オクシリチョウ</t>
    </rPh>
    <phoneticPr fontId="5"/>
  </si>
  <si>
    <t>奥尻</t>
    <phoneticPr fontId="5"/>
  </si>
  <si>
    <t>01367201001</t>
  </si>
  <si>
    <t>八雲町</t>
    <rPh sb="0" eb="3">
      <t>ヤクモチョウ</t>
    </rPh>
    <phoneticPr fontId="5"/>
  </si>
  <si>
    <t>落部</t>
    <phoneticPr fontId="5"/>
  </si>
  <si>
    <t>01346201001</t>
  </si>
  <si>
    <t>若松</t>
    <phoneticPr fontId="5"/>
  </si>
  <si>
    <t>01371201003</t>
  </si>
  <si>
    <t>尾山</t>
    <phoneticPr fontId="5"/>
  </si>
  <si>
    <t>01361201002</t>
  </si>
  <si>
    <t>青苗</t>
    <phoneticPr fontId="5"/>
  </si>
  <si>
    <t>01367201002</t>
  </si>
  <si>
    <t>山越</t>
    <phoneticPr fontId="5"/>
  </si>
  <si>
    <t>（廃店 八雲へ統合）</t>
    <rPh sb="1" eb="3">
      <t>ハイテン</t>
    </rPh>
    <rPh sb="4" eb="6">
      <t>ヤクモ</t>
    </rPh>
    <rPh sb="7" eb="9">
      <t>トウゴウ</t>
    </rPh>
    <phoneticPr fontId="5"/>
  </si>
  <si>
    <t>宮野</t>
    <phoneticPr fontId="5"/>
  </si>
  <si>
    <t>（廃店 久遠へ統合）</t>
    <rPh sb="1" eb="3">
      <t>ハイテン</t>
    </rPh>
    <rPh sb="4" eb="6">
      <t>クドウ</t>
    </rPh>
    <rPh sb="7" eb="9">
      <t>トウゴウ</t>
    </rPh>
    <phoneticPr fontId="5"/>
  </si>
  <si>
    <t>水堀</t>
    <phoneticPr fontId="5"/>
  </si>
  <si>
    <t>01361201003</t>
  </si>
  <si>
    <t>八雲</t>
    <phoneticPr fontId="5"/>
  </si>
  <si>
    <t>01346201004</t>
  </si>
  <si>
    <t>久遠</t>
    <phoneticPr fontId="5"/>
  </si>
  <si>
    <t>01371201006</t>
  </si>
  <si>
    <t>厚沢部町</t>
    <rPh sb="0" eb="3">
      <t>アッサブ</t>
    </rPh>
    <rPh sb="3" eb="4">
      <t>チョウ</t>
    </rPh>
    <phoneticPr fontId="5"/>
  </si>
  <si>
    <t>厚沢部</t>
    <phoneticPr fontId="5"/>
  </si>
  <si>
    <t>01363201001</t>
  </si>
  <si>
    <t>山崎</t>
    <phoneticPr fontId="5"/>
  </si>
  <si>
    <t>01346201005</t>
  </si>
  <si>
    <t>今金町</t>
    <rPh sb="0" eb="1">
      <t>イマ</t>
    </rPh>
    <rPh sb="1" eb="2">
      <t>カネ</t>
    </rPh>
    <rPh sb="2" eb="3">
      <t>チョウ</t>
    </rPh>
    <phoneticPr fontId="5"/>
  </si>
  <si>
    <t>今金</t>
    <phoneticPr fontId="5"/>
  </si>
  <si>
    <t>01370201001</t>
  </si>
  <si>
    <t>鶉町</t>
    <rPh sb="0" eb="1">
      <t>ウズラ</t>
    </rPh>
    <rPh sb="1" eb="2">
      <t>マチ</t>
    </rPh>
    <phoneticPr fontId="5"/>
  </si>
  <si>
    <t>01363201002</t>
  </si>
  <si>
    <t>黒岩</t>
    <phoneticPr fontId="5"/>
  </si>
  <si>
    <t>01346201006</t>
  </si>
  <si>
    <t>館</t>
  </si>
  <si>
    <t>01363201003</t>
  </si>
  <si>
    <t>相沼</t>
    <phoneticPr fontId="5"/>
  </si>
  <si>
    <t>01346201007</t>
  </si>
  <si>
    <t>上ノ国町</t>
    <rPh sb="0" eb="1">
      <t>カミ</t>
    </rPh>
    <rPh sb="2" eb="3">
      <t>クニ</t>
    </rPh>
    <rPh sb="3" eb="4">
      <t>チョウ</t>
    </rPh>
    <phoneticPr fontId="5"/>
  </si>
  <si>
    <t>湯の岱</t>
    <phoneticPr fontId="5"/>
  </si>
  <si>
    <t>01362201001</t>
  </si>
  <si>
    <t>熊石</t>
    <phoneticPr fontId="5"/>
  </si>
  <si>
    <t>01346201008</t>
  </si>
  <si>
    <t>桂岡</t>
    <phoneticPr fontId="5"/>
  </si>
  <si>
    <t>（廃店 上ノ国へ統合）</t>
    <rPh sb="1" eb="3">
      <t>ハイテン</t>
    </rPh>
    <rPh sb="4" eb="5">
      <t>カミ</t>
    </rPh>
    <rPh sb="6" eb="7">
      <t>クニ</t>
    </rPh>
    <rPh sb="8" eb="10">
      <t>トウゴウ</t>
    </rPh>
    <phoneticPr fontId="5"/>
  </si>
  <si>
    <t>01362201003</t>
  </si>
  <si>
    <t>上ノ国</t>
    <phoneticPr fontId="5"/>
  </si>
  <si>
    <t>01362201004</t>
  </si>
  <si>
    <t>桧山石崎</t>
  </si>
  <si>
    <t>01362201005</t>
  </si>
  <si>
    <t>小砂子</t>
    <phoneticPr fontId="5"/>
  </si>
  <si>
    <t>01362201006</t>
  </si>
  <si>
    <t>E地区定数計</t>
    <rPh sb="1" eb="3">
      <t>チク</t>
    </rPh>
    <rPh sb="3" eb="5">
      <t>テイスウ</t>
    </rPh>
    <rPh sb="5" eb="6">
      <t>ケイ</t>
    </rPh>
    <phoneticPr fontId="5"/>
  </si>
  <si>
    <t>離島定数計</t>
    <rPh sb="0" eb="2">
      <t>リトウ</t>
    </rPh>
    <rPh sb="2" eb="4">
      <t>テイスウ</t>
    </rPh>
    <rPh sb="4" eb="5">
      <t>ケイ</t>
    </rPh>
    <phoneticPr fontId="5"/>
  </si>
  <si>
    <t>函館・森・松前地区</t>
    <phoneticPr fontId="5"/>
  </si>
  <si>
    <t>C地区枚数</t>
    <rPh sb="1" eb="3">
      <t>チク</t>
    </rPh>
    <rPh sb="3" eb="5">
      <t>マイスウ</t>
    </rPh>
    <phoneticPr fontId="5"/>
  </si>
  <si>
    <r>
      <t>▼函館折込センター</t>
    </r>
    <r>
      <rPr>
        <sz val="10"/>
        <rFont val="ＤＦ特太ゴシック体"/>
        <family val="3"/>
        <charset val="128"/>
      </rPr>
      <t>①</t>
    </r>
    <r>
      <rPr>
        <b/>
        <sz val="10"/>
        <rFont val="ＭＳ Ｐゴシック"/>
        <family val="3"/>
        <charset val="128"/>
      </rPr>
      <t>（C地区）</t>
    </r>
    <rPh sb="12" eb="14">
      <t>チク</t>
    </rPh>
    <phoneticPr fontId="5"/>
  </si>
  <si>
    <r>
      <t>▼函館折込センター②</t>
    </r>
    <r>
      <rPr>
        <b/>
        <sz val="10"/>
        <rFont val="ＭＳ Ｐゴシック"/>
        <family val="3"/>
        <charset val="128"/>
      </rPr>
      <t>（C地区）</t>
    </r>
    <phoneticPr fontId="5"/>
  </si>
  <si>
    <r>
      <t>▼函館市・近郊</t>
    </r>
    <r>
      <rPr>
        <b/>
        <sz val="10"/>
        <rFont val="ＭＳ Ｐゴシック"/>
        <family val="3"/>
        <charset val="128"/>
      </rPr>
      <t>（E地区）　</t>
    </r>
    <rPh sb="1" eb="3">
      <t>ハコダテ</t>
    </rPh>
    <rPh sb="3" eb="4">
      <t>シ</t>
    </rPh>
    <rPh sb="5" eb="7">
      <t>キンコウ</t>
    </rPh>
    <phoneticPr fontId="5"/>
  </si>
  <si>
    <r>
      <t>▼知内・松前方面</t>
    </r>
    <r>
      <rPr>
        <b/>
        <sz val="10"/>
        <rFont val="ＭＳ Ｐゴシック"/>
        <family val="3"/>
        <charset val="128"/>
      </rPr>
      <t>（E地区）　</t>
    </r>
    <rPh sb="1" eb="3">
      <t>シリウチ</t>
    </rPh>
    <rPh sb="4" eb="6">
      <t>マツマエ</t>
    </rPh>
    <rPh sb="6" eb="8">
      <t>ホウメン</t>
    </rPh>
    <phoneticPr fontId="5"/>
  </si>
  <si>
    <t>函館市</t>
    <rPh sb="0" eb="2">
      <t>ハコダテ</t>
    </rPh>
    <rPh sb="2" eb="3">
      <t>シ</t>
    </rPh>
    <phoneticPr fontId="5"/>
  </si>
  <si>
    <t>01202201015</t>
  </si>
  <si>
    <t>北斗市</t>
    <rPh sb="0" eb="2">
      <t>ホクト</t>
    </rPh>
    <rPh sb="2" eb="3">
      <t>シ</t>
    </rPh>
    <phoneticPr fontId="5"/>
  </si>
  <si>
    <t>上磯</t>
    <phoneticPr fontId="5"/>
  </si>
  <si>
    <t>01236201003</t>
  </si>
  <si>
    <t>茂辺地</t>
    <phoneticPr fontId="5"/>
  </si>
  <si>
    <t>01236201001</t>
  </si>
  <si>
    <t>木古内町</t>
    <rPh sb="0" eb="4">
      <t>キコナイチョウ</t>
    </rPh>
    <phoneticPr fontId="5"/>
  </si>
  <si>
    <t>上釜谷</t>
  </si>
  <si>
    <t>01334201001</t>
  </si>
  <si>
    <t>大手町</t>
  </si>
  <si>
    <t>01202201016</t>
  </si>
  <si>
    <t>久根別</t>
    <phoneticPr fontId="5"/>
  </si>
  <si>
    <t>01236201004</t>
  </si>
  <si>
    <t>渡島当別</t>
    <rPh sb="0" eb="4">
      <t>オシマトウベツ</t>
    </rPh>
    <phoneticPr fontId="5"/>
  </si>
  <si>
    <t>01236201002</t>
  </si>
  <si>
    <t>泉沢</t>
  </si>
  <si>
    <t>01334201002</t>
  </si>
  <si>
    <t>01202201017</t>
  </si>
  <si>
    <t>七重浜</t>
    <phoneticPr fontId="5"/>
  </si>
  <si>
    <t>01236201005</t>
  </si>
  <si>
    <t>七飯町</t>
    <rPh sb="0" eb="3">
      <t>ナナエチョウ</t>
    </rPh>
    <phoneticPr fontId="5"/>
  </si>
  <si>
    <t>大沼</t>
    <rPh sb="0" eb="2">
      <t>オオヌマ</t>
    </rPh>
    <phoneticPr fontId="5"/>
  </si>
  <si>
    <t>01337201001</t>
  </si>
  <si>
    <t>木古内</t>
  </si>
  <si>
    <t>01334201004</t>
  </si>
  <si>
    <t>亀田</t>
  </si>
  <si>
    <t>01202201018</t>
  </si>
  <si>
    <t>大野</t>
    <phoneticPr fontId="5"/>
  </si>
  <si>
    <t>01236201006</t>
  </si>
  <si>
    <t>知内町</t>
    <rPh sb="0" eb="3">
      <t>シリウチチョウ</t>
    </rPh>
    <phoneticPr fontId="5"/>
  </si>
  <si>
    <t>知内</t>
  </si>
  <si>
    <t>01333201001</t>
  </si>
  <si>
    <t>千代台</t>
  </si>
  <si>
    <t>01202201019</t>
  </si>
  <si>
    <t>市の渡</t>
    <phoneticPr fontId="5"/>
  </si>
  <si>
    <t>01236201007</t>
  </si>
  <si>
    <r>
      <t>▼森・鹿部方面</t>
    </r>
    <r>
      <rPr>
        <b/>
        <sz val="10"/>
        <rFont val="ＭＳ Ｐゴシック"/>
        <family val="3"/>
        <charset val="128"/>
      </rPr>
      <t>（E地区）　</t>
    </r>
    <rPh sb="1" eb="2">
      <t>モリ</t>
    </rPh>
    <rPh sb="3" eb="5">
      <t>シカベ</t>
    </rPh>
    <rPh sb="5" eb="7">
      <t>ホウメン</t>
    </rPh>
    <phoneticPr fontId="5"/>
  </si>
  <si>
    <t>涌元</t>
    <rPh sb="0" eb="2">
      <t>ワクモト</t>
    </rPh>
    <phoneticPr fontId="5"/>
  </si>
  <si>
    <t>01333201003</t>
  </si>
  <si>
    <t>時任</t>
  </si>
  <si>
    <t>（廃店 新川・千代台・深堀へ統合）</t>
    <rPh sb="1" eb="3">
      <t>ハイテン</t>
    </rPh>
    <rPh sb="4" eb="6">
      <t>シンカワ</t>
    </rPh>
    <rPh sb="7" eb="9">
      <t>チヨ</t>
    </rPh>
    <rPh sb="9" eb="10">
      <t>ダイ</t>
    </rPh>
    <rPh sb="11" eb="13">
      <t>フカボリ</t>
    </rPh>
    <rPh sb="14" eb="16">
      <t>トウゴウ</t>
    </rPh>
    <phoneticPr fontId="5"/>
  </si>
  <si>
    <t>東前</t>
    <phoneticPr fontId="5"/>
  </si>
  <si>
    <t>01236201008</t>
  </si>
  <si>
    <t>小谷石</t>
    <rPh sb="0" eb="3">
      <t>コタニイシ</t>
    </rPh>
    <phoneticPr fontId="5"/>
  </si>
  <si>
    <t>01333201004</t>
  </si>
  <si>
    <t>本町</t>
  </si>
  <si>
    <t>01202201022</t>
  </si>
  <si>
    <t>千代田</t>
    <phoneticPr fontId="5"/>
  </si>
  <si>
    <t>（廃店 大野へ統合）</t>
    <rPh sb="1" eb="3">
      <t>ハイテン</t>
    </rPh>
    <rPh sb="4" eb="6">
      <t>オオノ</t>
    </rPh>
    <rPh sb="7" eb="9">
      <t>トウゴウ</t>
    </rPh>
    <phoneticPr fontId="5"/>
  </si>
  <si>
    <t>森町</t>
    <rPh sb="0" eb="1">
      <t>モリ</t>
    </rPh>
    <rPh sb="1" eb="2">
      <t>チョウ</t>
    </rPh>
    <phoneticPr fontId="5"/>
  </si>
  <si>
    <t>森</t>
  </si>
  <si>
    <t>01345201003</t>
  </si>
  <si>
    <t>湯ノ里</t>
    <phoneticPr fontId="5"/>
  </si>
  <si>
    <t>01333201002</t>
  </si>
  <si>
    <t>湯の川</t>
  </si>
  <si>
    <t>01202201023</t>
  </si>
  <si>
    <t>七飯</t>
  </si>
  <si>
    <t>01337201002</t>
  </si>
  <si>
    <t>濁川</t>
    <phoneticPr fontId="5"/>
  </si>
  <si>
    <t>（廃店 森へ統合）</t>
    <rPh sb="4" eb="5">
      <t>モリ</t>
    </rPh>
    <phoneticPr fontId="3"/>
  </si>
  <si>
    <t>01345201006</t>
  </si>
  <si>
    <t>福島町</t>
    <rPh sb="0" eb="3">
      <t>フクシマチョウ</t>
    </rPh>
    <phoneticPr fontId="5"/>
  </si>
  <si>
    <t>福島</t>
  </si>
  <si>
    <t>01332201001</t>
  </si>
  <si>
    <t>上野</t>
  </si>
  <si>
    <t>01202201024</t>
  </si>
  <si>
    <t>定数合計</t>
    <rPh sb="0" eb="2">
      <t>テイスウ</t>
    </rPh>
    <rPh sb="2" eb="4">
      <t>ゴウケイ</t>
    </rPh>
    <phoneticPr fontId="5"/>
  </si>
  <si>
    <t>砂原</t>
    <phoneticPr fontId="5"/>
  </si>
  <si>
    <t>01345201001</t>
  </si>
  <si>
    <t>千軒</t>
  </si>
  <si>
    <t>01332201002</t>
  </si>
  <si>
    <t>日吉</t>
  </si>
  <si>
    <t>01202201025</t>
  </si>
  <si>
    <t>申込枚数合計</t>
    <rPh sb="0" eb="2">
      <t>モウシコミ</t>
    </rPh>
    <rPh sb="2" eb="4">
      <t>マイスウ</t>
    </rPh>
    <rPh sb="4" eb="6">
      <t>ゴウケイ</t>
    </rPh>
    <phoneticPr fontId="5"/>
  </si>
  <si>
    <t>掛澗</t>
    <phoneticPr fontId="5"/>
  </si>
  <si>
    <t>01345201002</t>
  </si>
  <si>
    <t>吉岡</t>
  </si>
  <si>
    <t>（廃店 福島へ統合）</t>
    <rPh sb="1" eb="3">
      <t>ハイテン</t>
    </rPh>
    <rPh sb="4" eb="6">
      <t>フクシマ</t>
    </rPh>
    <rPh sb="7" eb="9">
      <t>トウゴウ</t>
    </rPh>
    <phoneticPr fontId="5"/>
  </si>
  <si>
    <t>01332201003</t>
  </si>
  <si>
    <t>深堀</t>
  </si>
  <si>
    <t>01202201026</t>
  </si>
  <si>
    <t>鹿部町</t>
    <rPh sb="0" eb="3">
      <t>シカベチョウ</t>
    </rPh>
    <phoneticPr fontId="5"/>
  </si>
  <si>
    <t>鹿部</t>
    <phoneticPr fontId="5"/>
  </si>
  <si>
    <t>01343201001</t>
  </si>
  <si>
    <t>松前町</t>
    <rPh sb="0" eb="3">
      <t>マツマエチョウ</t>
    </rPh>
    <phoneticPr fontId="5"/>
  </si>
  <si>
    <t>白神</t>
  </si>
  <si>
    <t>01331201001</t>
  </si>
  <si>
    <t>富岡</t>
  </si>
  <si>
    <t>01202201027</t>
  </si>
  <si>
    <t>松前</t>
  </si>
  <si>
    <t>01331201002</t>
  </si>
  <si>
    <t>東富岡</t>
  </si>
  <si>
    <t>01202201028</t>
  </si>
  <si>
    <t>館浜</t>
  </si>
  <si>
    <t>（廃店 松前へ統合）</t>
    <rPh sb="1" eb="3">
      <t>ハイテン</t>
    </rPh>
    <rPh sb="4" eb="6">
      <t>マツマエ</t>
    </rPh>
    <rPh sb="7" eb="9">
      <t>トウゴウ</t>
    </rPh>
    <phoneticPr fontId="5"/>
  </si>
  <si>
    <t>01331201003</t>
  </si>
  <si>
    <t>本通</t>
  </si>
  <si>
    <t>01202201029</t>
  </si>
  <si>
    <t>函館市</t>
    <rPh sb="0" eb="3">
      <t>ハコダテシ</t>
    </rPh>
    <phoneticPr fontId="5"/>
  </si>
  <si>
    <t>亀尾</t>
    <rPh sb="0" eb="2">
      <t>カメオ</t>
    </rPh>
    <phoneticPr fontId="5"/>
  </si>
  <si>
    <t>01202201001</t>
  </si>
  <si>
    <t>赤神</t>
  </si>
  <si>
    <t>01331201004</t>
  </si>
  <si>
    <t>神山</t>
  </si>
  <si>
    <t>01202201030</t>
  </si>
  <si>
    <t>臼尻</t>
    <phoneticPr fontId="5"/>
  </si>
  <si>
    <t>01202201011</t>
  </si>
  <si>
    <t>清部</t>
  </si>
  <si>
    <t>01331201005</t>
  </si>
  <si>
    <t>北美原</t>
  </si>
  <si>
    <t>01202201031</t>
  </si>
  <si>
    <t>木直</t>
    <phoneticPr fontId="5"/>
  </si>
  <si>
    <t>01202201012</t>
  </si>
  <si>
    <t>江良</t>
  </si>
  <si>
    <t>01331201006</t>
  </si>
  <si>
    <t>旭岡</t>
  </si>
  <si>
    <t>01202201032</t>
  </si>
  <si>
    <t>古部</t>
    <phoneticPr fontId="5"/>
  </si>
  <si>
    <t>01202201013</t>
  </si>
  <si>
    <t>原口</t>
  </si>
  <si>
    <t>（廃店 清部へ統合）</t>
    <rPh sb="1" eb="3">
      <t>ハイテン</t>
    </rPh>
    <rPh sb="4" eb="6">
      <t>キヨベ</t>
    </rPh>
    <rPh sb="7" eb="9">
      <t>トウゴウ</t>
    </rPh>
    <phoneticPr fontId="5"/>
  </si>
  <si>
    <t>港</t>
  </si>
  <si>
    <t>01202201033</t>
  </si>
  <si>
    <t>椴法華</t>
    <phoneticPr fontId="5"/>
  </si>
  <si>
    <t>01202201010</t>
  </si>
  <si>
    <t>桔梗</t>
  </si>
  <si>
    <t>01202201034</t>
  </si>
  <si>
    <t>尻岸内</t>
    <phoneticPr fontId="5"/>
  </si>
  <si>
    <t>01202201006</t>
  </si>
  <si>
    <t>銭亀</t>
    <phoneticPr fontId="5"/>
  </si>
  <si>
    <t>01202201035</t>
  </si>
  <si>
    <t>古武井</t>
    <phoneticPr fontId="5"/>
  </si>
  <si>
    <t>（廃店 尻岸内へ統合）</t>
    <rPh sb="1" eb="3">
      <t>ハイテン</t>
    </rPh>
    <rPh sb="4" eb="7">
      <t>シリキシナイ</t>
    </rPh>
    <rPh sb="8" eb="10">
      <t>トウゴウ</t>
    </rPh>
    <phoneticPr fontId="5"/>
  </si>
  <si>
    <t>恵山</t>
    <phoneticPr fontId="5"/>
  </si>
  <si>
    <t>01202201008</t>
  </si>
  <si>
    <t>小安</t>
    <phoneticPr fontId="5"/>
  </si>
  <si>
    <t>01202201002</t>
  </si>
  <si>
    <t>下釜谷</t>
    <phoneticPr fontId="5"/>
  </si>
  <si>
    <t>01202201003</t>
  </si>
  <si>
    <t>汐首</t>
    <phoneticPr fontId="5"/>
  </si>
  <si>
    <t>（廃店 戸井へ統合）</t>
    <rPh sb="1" eb="3">
      <t>ハイテン</t>
    </rPh>
    <rPh sb="4" eb="6">
      <t>トイ</t>
    </rPh>
    <rPh sb="7" eb="9">
      <t>トウゴウ</t>
    </rPh>
    <phoneticPr fontId="5"/>
  </si>
  <si>
    <t>戸井</t>
    <phoneticPr fontId="5"/>
  </si>
  <si>
    <t>01202201005</t>
  </si>
  <si>
    <t>Ｃ地区定数計</t>
    <rPh sb="1" eb="3">
      <t>チク</t>
    </rPh>
    <rPh sb="3" eb="5">
      <t>テイスウ</t>
    </rPh>
    <rPh sb="5" eb="6">
      <t>ケイ</t>
    </rPh>
    <phoneticPr fontId="5"/>
  </si>
  <si>
    <t>空知・深川・夕張・当別地区</t>
    <rPh sb="0" eb="2">
      <t>ソラチ</t>
    </rPh>
    <rPh sb="3" eb="5">
      <t>フカガワ</t>
    </rPh>
    <rPh sb="6" eb="8">
      <t>ユウバリ</t>
    </rPh>
    <rPh sb="9" eb="11">
      <t>トウベツ</t>
    </rPh>
    <rPh sb="11" eb="13">
      <t>チク</t>
    </rPh>
    <phoneticPr fontId="5"/>
  </si>
  <si>
    <r>
      <t>▼当別・厚田方面</t>
    </r>
    <r>
      <rPr>
        <b/>
        <sz val="10"/>
        <rFont val="ＭＳ Ｐゴシック"/>
        <family val="3"/>
        <charset val="128"/>
      </rPr>
      <t>（E地区）　</t>
    </r>
    <rPh sb="1" eb="3">
      <t>トウベツ</t>
    </rPh>
    <rPh sb="4" eb="6">
      <t>アツタ</t>
    </rPh>
    <rPh sb="6" eb="8">
      <t>ホウメン</t>
    </rPh>
    <phoneticPr fontId="5"/>
  </si>
  <si>
    <r>
      <t>▼長沼・栗山・夕張方面</t>
    </r>
    <r>
      <rPr>
        <b/>
        <sz val="10"/>
        <rFont val="ＭＳ Ｐゴシック"/>
        <family val="3"/>
        <charset val="128"/>
      </rPr>
      <t>（E地区）　</t>
    </r>
    <rPh sb="1" eb="3">
      <t>ナガヌマ</t>
    </rPh>
    <rPh sb="4" eb="6">
      <t>クリヤマ</t>
    </rPh>
    <rPh sb="7" eb="9">
      <t>ユウバリ</t>
    </rPh>
    <rPh sb="9" eb="11">
      <t>ホウメン</t>
    </rPh>
    <phoneticPr fontId="5"/>
  </si>
  <si>
    <r>
      <t>▼岩見沢・滝川・芦別方面</t>
    </r>
    <r>
      <rPr>
        <b/>
        <sz val="10"/>
        <rFont val="ＭＳ Ｐゴシック"/>
        <family val="3"/>
        <charset val="128"/>
      </rPr>
      <t>（E地区）</t>
    </r>
    <r>
      <rPr>
        <sz val="10"/>
        <rFont val="ＭＳ Ｐゴシック"/>
        <family val="3"/>
        <charset val="128"/>
      </rPr>
      <t>注1・2</t>
    </r>
    <rPh sb="1" eb="4">
      <t>イワミザワ</t>
    </rPh>
    <rPh sb="5" eb="7">
      <t>タキカワ</t>
    </rPh>
    <rPh sb="8" eb="10">
      <t>アシベツ</t>
    </rPh>
    <rPh sb="10" eb="12">
      <t>ホウメン</t>
    </rPh>
    <rPh sb="17" eb="18">
      <t>チュウ</t>
    </rPh>
    <phoneticPr fontId="5"/>
  </si>
  <si>
    <r>
      <t>▼深川・幌加内方面</t>
    </r>
    <r>
      <rPr>
        <b/>
        <sz val="10"/>
        <rFont val="ＭＳ Ｐゴシック"/>
        <family val="3"/>
        <charset val="128"/>
      </rPr>
      <t>（E地区）　</t>
    </r>
    <rPh sb="1" eb="3">
      <t>フカガワ</t>
    </rPh>
    <rPh sb="4" eb="7">
      <t>ホロカナイ</t>
    </rPh>
    <rPh sb="7" eb="9">
      <t>ホウメン</t>
    </rPh>
    <phoneticPr fontId="5"/>
  </si>
  <si>
    <t>当別町</t>
    <rPh sb="0" eb="3">
      <t>トウベツチョウ</t>
    </rPh>
    <phoneticPr fontId="5"/>
  </si>
  <si>
    <t>当別</t>
    <rPh sb="0" eb="2">
      <t>トウベツ</t>
    </rPh>
    <phoneticPr fontId="5"/>
  </si>
  <si>
    <t>01303201001</t>
  </si>
  <si>
    <t>長沼町</t>
    <phoneticPr fontId="5"/>
  </si>
  <si>
    <t>長沼</t>
    <rPh sb="0" eb="2">
      <t>ナガヌマ</t>
    </rPh>
    <phoneticPr fontId="5"/>
  </si>
  <si>
    <t>01428201001</t>
  </si>
  <si>
    <t>北村</t>
    <rPh sb="0" eb="2">
      <t>キタムラ</t>
    </rPh>
    <phoneticPr fontId="5"/>
  </si>
  <si>
    <t>01210201001</t>
  </si>
  <si>
    <t>深川市</t>
    <rPh sb="0" eb="3">
      <t>フカガワシ</t>
    </rPh>
    <phoneticPr fontId="5"/>
  </si>
  <si>
    <t>鷹泊</t>
    <rPh sb="0" eb="2">
      <t>タカドマリ</t>
    </rPh>
    <phoneticPr fontId="5"/>
  </si>
  <si>
    <t>（廃店 深川へ統合）</t>
    <rPh sb="1" eb="3">
      <t>ハイテン</t>
    </rPh>
    <rPh sb="4" eb="6">
      <t>フカガワ</t>
    </rPh>
    <rPh sb="7" eb="9">
      <t>トウゴウ</t>
    </rPh>
    <phoneticPr fontId="5"/>
  </si>
  <si>
    <t>01228201001</t>
  </si>
  <si>
    <t>太美</t>
    <rPh sb="0" eb="2">
      <t>フトミ</t>
    </rPh>
    <phoneticPr fontId="5"/>
  </si>
  <si>
    <t>01303201002</t>
  </si>
  <si>
    <t>南幌町</t>
    <rPh sb="0" eb="3">
      <t>ナンポロチョウ</t>
    </rPh>
    <phoneticPr fontId="5"/>
  </si>
  <si>
    <t>南幌</t>
    <rPh sb="0" eb="2">
      <t>ナンポロ</t>
    </rPh>
    <phoneticPr fontId="5"/>
  </si>
  <si>
    <t>01423201001</t>
  </si>
  <si>
    <t>幌向</t>
    <rPh sb="0" eb="2">
      <t>ホロムイ</t>
    </rPh>
    <phoneticPr fontId="5"/>
  </si>
  <si>
    <t>01210201005</t>
  </si>
  <si>
    <t>多度志</t>
    <rPh sb="0" eb="3">
      <t>タドシ</t>
    </rPh>
    <phoneticPr fontId="5"/>
  </si>
  <si>
    <t>01228201002</t>
  </si>
  <si>
    <t>石狩市</t>
    <rPh sb="0" eb="2">
      <t>イシカリ</t>
    </rPh>
    <rPh sb="2" eb="3">
      <t>シ</t>
    </rPh>
    <phoneticPr fontId="5"/>
  </si>
  <si>
    <t>望来</t>
    <rPh sb="0" eb="1">
      <t>ノゾ</t>
    </rPh>
    <rPh sb="1" eb="2">
      <t>ク</t>
    </rPh>
    <phoneticPr fontId="5"/>
  </si>
  <si>
    <t>01235201005</t>
  </si>
  <si>
    <t>栗山町</t>
    <rPh sb="0" eb="3">
      <t>クリヤマチョウ</t>
    </rPh>
    <phoneticPr fontId="5"/>
  </si>
  <si>
    <t>栗山</t>
    <rPh sb="0" eb="2">
      <t>クリヤマ</t>
    </rPh>
    <phoneticPr fontId="5"/>
  </si>
  <si>
    <t>01429201001</t>
  </si>
  <si>
    <t>岩見沢中部</t>
    <rPh sb="0" eb="3">
      <t>イワミザワ</t>
    </rPh>
    <rPh sb="3" eb="5">
      <t>チュウブ</t>
    </rPh>
    <phoneticPr fontId="5"/>
  </si>
  <si>
    <t>01210201006</t>
  </si>
  <si>
    <t>納内</t>
    <rPh sb="0" eb="2">
      <t>オサムナイ</t>
    </rPh>
    <phoneticPr fontId="5"/>
  </si>
  <si>
    <t>古潭</t>
    <rPh sb="0" eb="1">
      <t>フル</t>
    </rPh>
    <phoneticPr fontId="5"/>
  </si>
  <si>
    <t>01235201014</t>
  </si>
  <si>
    <t>由仁町</t>
    <rPh sb="0" eb="2">
      <t>ユニ</t>
    </rPh>
    <rPh sb="2" eb="3">
      <t>チョウ</t>
    </rPh>
    <phoneticPr fontId="5"/>
  </si>
  <si>
    <t>由仁</t>
    <rPh sb="0" eb="2">
      <t>ユニ</t>
    </rPh>
    <phoneticPr fontId="5"/>
  </si>
  <si>
    <t>（廃店 栗山へ統合）</t>
    <rPh sb="1" eb="3">
      <t>ハイテン</t>
    </rPh>
    <rPh sb="4" eb="6">
      <t>クリヤマ</t>
    </rPh>
    <rPh sb="7" eb="9">
      <t>トウゴウ</t>
    </rPh>
    <phoneticPr fontId="5"/>
  </si>
  <si>
    <t>岩見沢市</t>
  </si>
  <si>
    <t>岩見沢東部</t>
    <rPh sb="0" eb="3">
      <t>イワミザワ</t>
    </rPh>
    <rPh sb="3" eb="5">
      <t>トウブ</t>
    </rPh>
    <phoneticPr fontId="5"/>
  </si>
  <si>
    <t>01210201007</t>
  </si>
  <si>
    <t>深川</t>
    <rPh sb="0" eb="2">
      <t>フカガワ</t>
    </rPh>
    <phoneticPr fontId="5"/>
  </si>
  <si>
    <t>01228201004</t>
  </si>
  <si>
    <t>厚田</t>
    <rPh sb="0" eb="2">
      <t>アツタ</t>
    </rPh>
    <phoneticPr fontId="5"/>
  </si>
  <si>
    <t>（廃店 望来へ統合）</t>
    <rPh sb="1" eb="3">
      <t>ハイテン</t>
    </rPh>
    <rPh sb="4" eb="6">
      <t>モウライ</t>
    </rPh>
    <rPh sb="7" eb="9">
      <t>トウゴウ</t>
    </rPh>
    <phoneticPr fontId="5"/>
  </si>
  <si>
    <t>01235201006</t>
  </si>
  <si>
    <t>三川</t>
    <rPh sb="0" eb="2">
      <t>ミカワ</t>
    </rPh>
    <phoneticPr fontId="5"/>
  </si>
  <si>
    <t>01427201002</t>
  </si>
  <si>
    <t>【注1】</t>
    <phoneticPr fontId="5"/>
  </si>
  <si>
    <t>岩見沢西部</t>
    <rPh sb="0" eb="3">
      <t>イワミザワ</t>
    </rPh>
    <rPh sb="3" eb="5">
      <t>セイブ</t>
    </rPh>
    <phoneticPr fontId="5"/>
  </si>
  <si>
    <t>01210201008</t>
  </si>
  <si>
    <t>妹背牛町</t>
    <rPh sb="0" eb="4">
      <t>モセウシチョウ</t>
    </rPh>
    <phoneticPr fontId="5"/>
  </si>
  <si>
    <t>妹背牛</t>
    <rPh sb="0" eb="3">
      <t>モセウシ</t>
    </rPh>
    <phoneticPr fontId="5"/>
  </si>
  <si>
    <t>01433201001</t>
  </si>
  <si>
    <t>浜益</t>
    <rPh sb="0" eb="2">
      <t>ハママス</t>
    </rPh>
    <phoneticPr fontId="5"/>
  </si>
  <si>
    <t>01235201007</t>
  </si>
  <si>
    <t>川端</t>
    <rPh sb="0" eb="2">
      <t>カワバタ</t>
    </rPh>
    <phoneticPr fontId="5"/>
  </si>
  <si>
    <t>01427201003</t>
  </si>
  <si>
    <t>【注2】</t>
    <phoneticPr fontId="5"/>
  </si>
  <si>
    <t>志文</t>
    <rPh sb="0" eb="1">
      <t>シ</t>
    </rPh>
    <rPh sb="1" eb="2">
      <t>ブン</t>
    </rPh>
    <phoneticPr fontId="5"/>
  </si>
  <si>
    <t>01210201009</t>
  </si>
  <si>
    <t>秩父別町</t>
    <rPh sb="0" eb="4">
      <t>チップベツチョウ</t>
    </rPh>
    <phoneticPr fontId="5"/>
  </si>
  <si>
    <t>秩父別</t>
    <rPh sb="0" eb="3">
      <t>チップベツ</t>
    </rPh>
    <phoneticPr fontId="5"/>
  </si>
  <si>
    <t>01434201001</t>
  </si>
  <si>
    <t>群別</t>
    <rPh sb="0" eb="1">
      <t>グン</t>
    </rPh>
    <rPh sb="1" eb="2">
      <t>ベツ</t>
    </rPh>
    <phoneticPr fontId="5"/>
  </si>
  <si>
    <t>01235201009</t>
  </si>
  <si>
    <t>夕張市</t>
    <rPh sb="0" eb="3">
      <t>ユウバリシ</t>
    </rPh>
    <phoneticPr fontId="5"/>
  </si>
  <si>
    <t>夕張</t>
    <rPh sb="0" eb="2">
      <t>ユウバリ</t>
    </rPh>
    <phoneticPr fontId="5"/>
  </si>
  <si>
    <t>01209201001</t>
  </si>
  <si>
    <t>万字</t>
    <rPh sb="0" eb="1">
      <t>マン</t>
    </rPh>
    <rPh sb="1" eb="2">
      <t>ジ</t>
    </rPh>
    <phoneticPr fontId="5"/>
  </si>
  <si>
    <t>01210201003</t>
  </si>
  <si>
    <t>北竜町</t>
    <rPh sb="0" eb="2">
      <t>ホクリュウ</t>
    </rPh>
    <rPh sb="2" eb="3">
      <t>チョウ</t>
    </rPh>
    <phoneticPr fontId="5"/>
  </si>
  <si>
    <t>01437201001</t>
  </si>
  <si>
    <t>第二川下</t>
    <rPh sb="0" eb="2">
      <t>ダイニ</t>
    </rPh>
    <rPh sb="2" eb="3">
      <t>カワ</t>
    </rPh>
    <rPh sb="3" eb="4">
      <t>シモ</t>
    </rPh>
    <phoneticPr fontId="5"/>
  </si>
  <si>
    <t>01235201011</t>
  </si>
  <si>
    <t>鹿の谷</t>
    <rPh sb="0" eb="1">
      <t>シカ</t>
    </rPh>
    <rPh sb="2" eb="3">
      <t>タニ</t>
    </rPh>
    <phoneticPr fontId="5"/>
  </si>
  <si>
    <t>（廃店 夕張へ統合）</t>
    <rPh sb="1" eb="3">
      <t>ハイテン</t>
    </rPh>
    <rPh sb="4" eb="6">
      <t>ユウバリ</t>
    </rPh>
    <rPh sb="7" eb="9">
      <t>トウゴウ</t>
    </rPh>
    <phoneticPr fontId="5"/>
  </si>
  <si>
    <t>栗沢</t>
    <rPh sb="0" eb="2">
      <t>クリサワ</t>
    </rPh>
    <phoneticPr fontId="5"/>
  </si>
  <si>
    <t>01210201004</t>
  </si>
  <si>
    <t>碧水</t>
    <rPh sb="0" eb="1">
      <t>ヘキ</t>
    </rPh>
    <rPh sb="1" eb="2">
      <t>スイ</t>
    </rPh>
    <phoneticPr fontId="5"/>
  </si>
  <si>
    <t>01437201002</t>
  </si>
  <si>
    <t>送毛</t>
    <rPh sb="0" eb="1">
      <t>オク</t>
    </rPh>
    <rPh sb="1" eb="2">
      <t>ケ</t>
    </rPh>
    <phoneticPr fontId="5"/>
  </si>
  <si>
    <t>（廃店 第二川下へ統合）</t>
    <rPh sb="1" eb="3">
      <t>ハイテン</t>
    </rPh>
    <rPh sb="4" eb="6">
      <t>ダイニ</t>
    </rPh>
    <rPh sb="6" eb="8">
      <t>カワシモ</t>
    </rPh>
    <rPh sb="9" eb="11">
      <t>トウゴウ</t>
    </rPh>
    <phoneticPr fontId="5"/>
  </si>
  <si>
    <t>01235201013</t>
  </si>
  <si>
    <t>滝ノ上</t>
    <rPh sb="0" eb="1">
      <t>タキ</t>
    </rPh>
    <rPh sb="2" eb="3">
      <t>ウエ</t>
    </rPh>
    <phoneticPr fontId="5"/>
  </si>
  <si>
    <t>三笠市</t>
    <rPh sb="0" eb="2">
      <t>ミカサシ</t>
    </rPh>
    <rPh sb="2" eb="3">
      <t>シ</t>
    </rPh>
    <phoneticPr fontId="5"/>
  </si>
  <si>
    <t>三笠</t>
    <rPh sb="0" eb="2">
      <t>ミカサ</t>
    </rPh>
    <phoneticPr fontId="5"/>
  </si>
  <si>
    <t>01222201001</t>
  </si>
  <si>
    <t>沼田町</t>
    <rPh sb="0" eb="3">
      <t>ヌマタチョウ</t>
    </rPh>
    <phoneticPr fontId="5"/>
  </si>
  <si>
    <t>沼田</t>
    <rPh sb="0" eb="2">
      <t>ヌマタ</t>
    </rPh>
    <phoneticPr fontId="5"/>
  </si>
  <si>
    <t>01438201001</t>
  </si>
  <si>
    <t>◎「1.札幌・江別・北広島・石狩市」申込書に</t>
    <rPh sb="18" eb="21">
      <t>モウシコミショ</t>
    </rPh>
    <phoneticPr fontId="5"/>
  </si>
  <si>
    <t>紅葉山</t>
    <rPh sb="0" eb="3">
      <t>モミジヤマ</t>
    </rPh>
    <phoneticPr fontId="5"/>
  </si>
  <si>
    <t>01209201004</t>
  </si>
  <si>
    <t>美唄市</t>
    <rPh sb="0" eb="3">
      <t>ビバイシ</t>
    </rPh>
    <phoneticPr fontId="5"/>
  </si>
  <si>
    <t>峰延</t>
    <rPh sb="0" eb="2">
      <t>ミネノブ</t>
    </rPh>
    <phoneticPr fontId="5"/>
  </si>
  <si>
    <t>(廃店 北村・岩見沢東部・三笠・美唄東へ分割統合)</t>
    <rPh sb="1" eb="3">
      <t>ハイテン</t>
    </rPh>
    <rPh sb="4" eb="5">
      <t>キタ</t>
    </rPh>
    <rPh sb="7" eb="10">
      <t>イワミザワ</t>
    </rPh>
    <rPh sb="10" eb="12">
      <t>トウブ</t>
    </rPh>
    <rPh sb="12" eb="14">
      <t>ミカサ</t>
    </rPh>
    <rPh sb="15" eb="17">
      <t>ビバイ</t>
    </rPh>
    <rPh sb="17" eb="18">
      <t>ヒガシ</t>
    </rPh>
    <rPh sb="19" eb="21">
      <t>ブンカツ</t>
    </rPh>
    <rPh sb="21" eb="23">
      <t>トウゴウ</t>
    </rPh>
    <phoneticPr fontId="5"/>
  </si>
  <si>
    <t>幌加内町</t>
    <rPh sb="0" eb="3">
      <t>ホロカナイ</t>
    </rPh>
    <rPh sb="3" eb="4">
      <t>チョウ</t>
    </rPh>
    <phoneticPr fontId="5"/>
  </si>
  <si>
    <t>幌加内</t>
    <rPh sb="0" eb="3">
      <t>ホロカナイ</t>
    </rPh>
    <phoneticPr fontId="5"/>
  </si>
  <si>
    <t>01439201001</t>
  </si>
  <si>
    <t>石狩市販売所が一部含まれます。</t>
    <phoneticPr fontId="5"/>
  </si>
  <si>
    <t>楓</t>
    <rPh sb="0" eb="1">
      <t>カエデ</t>
    </rPh>
    <phoneticPr fontId="5"/>
  </si>
  <si>
    <t>01209201005</t>
  </si>
  <si>
    <t>美唄西</t>
    <rPh sb="0" eb="2">
      <t>ビバイ</t>
    </rPh>
    <rPh sb="2" eb="3">
      <t>ニシ</t>
    </rPh>
    <phoneticPr fontId="5"/>
  </si>
  <si>
    <t>01215201002</t>
  </si>
  <si>
    <t>朱鞠内</t>
    <rPh sb="0" eb="3">
      <t>シュマリナイ</t>
    </rPh>
    <phoneticPr fontId="5"/>
  </si>
  <si>
    <t>（廃店 幌加内へ統合）</t>
    <rPh sb="1" eb="3">
      <t>ハイテン</t>
    </rPh>
    <rPh sb="4" eb="7">
      <t>ホロカナイ</t>
    </rPh>
    <rPh sb="8" eb="10">
      <t>トウゴウ</t>
    </rPh>
    <phoneticPr fontId="5"/>
  </si>
  <si>
    <t>美唄東</t>
    <rPh sb="0" eb="2">
      <t>ビバイ</t>
    </rPh>
    <rPh sb="2" eb="3">
      <t>ヒガシ</t>
    </rPh>
    <phoneticPr fontId="5"/>
  </si>
  <si>
    <t>01215201003</t>
  </si>
  <si>
    <t>政和</t>
    <rPh sb="0" eb="2">
      <t>セイワ</t>
    </rPh>
    <phoneticPr fontId="5"/>
  </si>
  <si>
    <t>01439201003</t>
  </si>
  <si>
    <t>奈井江町</t>
    <rPh sb="0" eb="4">
      <t>ナイエチョウ</t>
    </rPh>
    <phoneticPr fontId="5"/>
  </si>
  <si>
    <t>奈井江</t>
    <rPh sb="0" eb="1">
      <t>ナ</t>
    </rPh>
    <rPh sb="1" eb="2">
      <t>イ</t>
    </rPh>
    <rPh sb="2" eb="3">
      <t>エ</t>
    </rPh>
    <phoneticPr fontId="5"/>
  </si>
  <si>
    <t>01424201001</t>
  </si>
  <si>
    <t>※雨竜販売所は月形・新十津川方面に移動しました。</t>
    <rPh sb="1" eb="3">
      <t>ウリュウ</t>
    </rPh>
    <rPh sb="3" eb="5">
      <t>ハンバイ</t>
    </rPh>
    <rPh sb="5" eb="6">
      <t>ショ</t>
    </rPh>
    <rPh sb="7" eb="9">
      <t>ツキガタ</t>
    </rPh>
    <rPh sb="10" eb="14">
      <t>シントツカワ</t>
    </rPh>
    <rPh sb="14" eb="16">
      <t>ホウメン</t>
    </rPh>
    <rPh sb="17" eb="19">
      <t>イドウ</t>
    </rPh>
    <phoneticPr fontId="3"/>
  </si>
  <si>
    <t>砂川市</t>
    <rPh sb="0" eb="2">
      <t>スナガワシ</t>
    </rPh>
    <rPh sb="2" eb="3">
      <t>シ</t>
    </rPh>
    <phoneticPr fontId="5"/>
  </si>
  <si>
    <t>砂川南部</t>
    <rPh sb="0" eb="2">
      <t>スナガワ</t>
    </rPh>
    <rPh sb="2" eb="4">
      <t>ナンブ</t>
    </rPh>
    <phoneticPr fontId="5"/>
  </si>
  <si>
    <t>01226201001</t>
  </si>
  <si>
    <r>
      <t>▼月形・新十津川方面</t>
    </r>
    <r>
      <rPr>
        <b/>
        <sz val="10"/>
        <rFont val="ＭＳ Ｐゴシック"/>
        <family val="3"/>
        <charset val="128"/>
      </rPr>
      <t>（E地区）　</t>
    </r>
    <rPh sb="1" eb="2">
      <t>ツキガタ</t>
    </rPh>
    <rPh sb="2" eb="3">
      <t>カタチ</t>
    </rPh>
    <rPh sb="4" eb="8">
      <t>シントツカワ</t>
    </rPh>
    <rPh sb="8" eb="10">
      <t>ホウメン</t>
    </rPh>
    <phoneticPr fontId="5"/>
  </si>
  <si>
    <t>01226201002</t>
  </si>
  <si>
    <t>同一市内広告主</t>
    <rPh sb="0" eb="1">
      <t>ドウ</t>
    </rPh>
    <rPh sb="1" eb="2">
      <t>イツ</t>
    </rPh>
    <rPh sb="2" eb="4">
      <t>シナイ</t>
    </rPh>
    <rPh sb="4" eb="6">
      <t>コウコク</t>
    </rPh>
    <rPh sb="6" eb="7">
      <t>ヌシ</t>
    </rPh>
    <phoneticPr fontId="5"/>
  </si>
  <si>
    <t>滝川市</t>
    <rPh sb="0" eb="3">
      <t>タキカワシ</t>
    </rPh>
    <phoneticPr fontId="5"/>
  </si>
  <si>
    <t>滝川中央</t>
  </si>
  <si>
    <t>01225201001</t>
  </si>
  <si>
    <t>新篠津村</t>
    <rPh sb="0" eb="4">
      <t>シンシノツムラ</t>
    </rPh>
    <phoneticPr fontId="5"/>
  </si>
  <si>
    <t>新篠津</t>
    <rPh sb="0" eb="3">
      <t>シンシノツ</t>
    </rPh>
    <phoneticPr fontId="5"/>
  </si>
  <si>
    <t>01304201001</t>
  </si>
  <si>
    <t>滝川北</t>
    <phoneticPr fontId="5"/>
  </si>
  <si>
    <t>01225201002</t>
  </si>
  <si>
    <t>No.</t>
    <phoneticPr fontId="5"/>
  </si>
  <si>
    <t>所在有無</t>
    <rPh sb="0" eb="2">
      <t>ショザイ</t>
    </rPh>
    <rPh sb="2" eb="4">
      <t>ウム</t>
    </rPh>
    <phoneticPr fontId="5"/>
  </si>
  <si>
    <t>月形町</t>
    <rPh sb="0" eb="1">
      <t>ツキ</t>
    </rPh>
    <rPh sb="1" eb="2">
      <t>カタ</t>
    </rPh>
    <rPh sb="2" eb="3">
      <t>チョウ</t>
    </rPh>
    <phoneticPr fontId="5"/>
  </si>
  <si>
    <t>札比内</t>
    <rPh sb="0" eb="3">
      <t>サッピナイ</t>
    </rPh>
    <phoneticPr fontId="5"/>
  </si>
  <si>
    <t>01430201001</t>
  </si>
  <si>
    <t>上砂川町</t>
    <rPh sb="0" eb="4">
      <t>カミスナガワチョウ</t>
    </rPh>
    <phoneticPr fontId="5"/>
  </si>
  <si>
    <t>上砂川</t>
    <rPh sb="0" eb="3">
      <t>カミスナガワ</t>
    </rPh>
    <phoneticPr fontId="5"/>
  </si>
  <si>
    <t>01425201001</t>
  </si>
  <si>
    <t>一般店</t>
    <rPh sb="0" eb="2">
      <t>イッパン</t>
    </rPh>
    <rPh sb="2" eb="3">
      <t>テン</t>
    </rPh>
    <phoneticPr fontId="5"/>
  </si>
  <si>
    <t>月形</t>
    <rPh sb="0" eb="2">
      <t>ツキガタ</t>
    </rPh>
    <phoneticPr fontId="5"/>
  </si>
  <si>
    <t>01430201002</t>
  </si>
  <si>
    <t>歌志内市</t>
    <rPh sb="0" eb="4">
      <t>ウタシナイシ</t>
    </rPh>
    <phoneticPr fontId="5"/>
  </si>
  <si>
    <t>歌志内</t>
    <rPh sb="0" eb="3">
      <t>ウタシナイ</t>
    </rPh>
    <phoneticPr fontId="5"/>
  </si>
  <si>
    <t>（廃店 上砂川へ統合）</t>
    <rPh sb="1" eb="3">
      <t>ハイテン</t>
    </rPh>
    <rPh sb="4" eb="5">
      <t>ウエ</t>
    </rPh>
    <rPh sb="5" eb="7">
      <t>スナガワ</t>
    </rPh>
    <rPh sb="8" eb="10">
      <t>トウゴウ</t>
    </rPh>
    <phoneticPr fontId="5"/>
  </si>
  <si>
    <t>浦臼町</t>
    <rPh sb="0" eb="3">
      <t>ウラウスチョウ</t>
    </rPh>
    <phoneticPr fontId="5"/>
  </si>
  <si>
    <t>浦臼</t>
    <rPh sb="0" eb="2">
      <t>ウラウス</t>
    </rPh>
    <phoneticPr fontId="5"/>
  </si>
  <si>
    <t>01431201001</t>
  </si>
  <si>
    <t>赤平市</t>
    <rPh sb="0" eb="2">
      <t>アカヒラ</t>
    </rPh>
    <rPh sb="2" eb="3">
      <t>シ</t>
    </rPh>
    <phoneticPr fontId="5"/>
  </si>
  <si>
    <t>赤平</t>
    <rPh sb="0" eb="2">
      <t>アカビラ</t>
    </rPh>
    <phoneticPr fontId="5"/>
  </si>
  <si>
    <t>01218201001</t>
  </si>
  <si>
    <t>岩見沢市</t>
    <rPh sb="0" eb="4">
      <t>イワミザワシ</t>
    </rPh>
    <phoneticPr fontId="5"/>
  </si>
  <si>
    <t>新十津川町</t>
    <rPh sb="0" eb="4">
      <t>シントツカワ</t>
    </rPh>
    <rPh sb="4" eb="5">
      <t>チョウ</t>
    </rPh>
    <phoneticPr fontId="5"/>
  </si>
  <si>
    <t>新十津川</t>
    <rPh sb="0" eb="4">
      <t>シントツカワ</t>
    </rPh>
    <phoneticPr fontId="5"/>
  </si>
  <si>
    <t>01432201001</t>
  </si>
  <si>
    <t>芦別市</t>
    <rPh sb="0" eb="3">
      <t>アシベツシ</t>
    </rPh>
    <phoneticPr fontId="5"/>
  </si>
  <si>
    <t>芦別</t>
    <rPh sb="0" eb="2">
      <t>アシベツ</t>
    </rPh>
    <phoneticPr fontId="5"/>
  </si>
  <si>
    <t>01216201001</t>
  </si>
  <si>
    <t>雨竜町</t>
    <rPh sb="0" eb="2">
      <t>ウリュウ</t>
    </rPh>
    <rPh sb="2" eb="3">
      <t>チョウ</t>
    </rPh>
    <phoneticPr fontId="5"/>
  </si>
  <si>
    <t>雨竜</t>
    <rPh sb="0" eb="2">
      <t>ウリュウ</t>
    </rPh>
    <phoneticPr fontId="5"/>
  </si>
  <si>
    <t>01436201001</t>
  </si>
  <si>
    <t>上芦別</t>
    <rPh sb="0" eb="3">
      <t>カミアシベツ</t>
    </rPh>
    <phoneticPr fontId="5"/>
  </si>
  <si>
    <t>01216201002</t>
  </si>
  <si>
    <t>◎岩見沢市および滝川市での広告主所在有無を</t>
    <rPh sb="1" eb="4">
      <t>イワミザワ</t>
    </rPh>
    <rPh sb="4" eb="5">
      <t>シ</t>
    </rPh>
    <rPh sb="8" eb="11">
      <t>タキカワシ</t>
    </rPh>
    <rPh sb="13" eb="16">
      <t>コウコクヌシ</t>
    </rPh>
    <rPh sb="16" eb="18">
      <t>ショザイ</t>
    </rPh>
    <rPh sb="18" eb="20">
      <t>ウム</t>
    </rPh>
    <phoneticPr fontId="5"/>
  </si>
  <si>
    <t>所在有無欄「○」、「×」にて選択願います。</t>
    <rPh sb="0" eb="2">
      <t>ショザイ</t>
    </rPh>
    <rPh sb="2" eb="4">
      <t>ウム</t>
    </rPh>
    <rPh sb="4" eb="5">
      <t>ラン</t>
    </rPh>
    <rPh sb="14" eb="16">
      <t>センタク</t>
    </rPh>
    <rPh sb="16" eb="17">
      <t>ネガ</t>
    </rPh>
    <phoneticPr fontId="5"/>
  </si>
  <si>
    <t>注1：岩見沢市内の「中部」・「東部」・「西部」の3販売所と滝川市内の「中央」・「北」の2販売所は、同一市内に広告主が所在する場合、料金割増となる場合があります。詳細はお問い合わせください。</t>
    <rPh sb="72" eb="74">
      <t>バアイ</t>
    </rPh>
    <rPh sb="80" eb="82">
      <t>ショウサイ</t>
    </rPh>
    <rPh sb="84" eb="85">
      <t>ト</t>
    </rPh>
    <rPh sb="86" eb="87">
      <t>ア</t>
    </rPh>
    <phoneticPr fontId="5"/>
  </si>
  <si>
    <t>旭川・富良野・名寄・士別地区</t>
    <phoneticPr fontId="5"/>
  </si>
  <si>
    <t>D地区枚数</t>
    <rPh sb="1" eb="3">
      <t>チク</t>
    </rPh>
    <rPh sb="3" eb="5">
      <t>マイスウ</t>
    </rPh>
    <phoneticPr fontId="5"/>
  </si>
  <si>
    <t>納品・広告内容に関わる連絡事項</t>
    <rPh sb="0" eb="2">
      <t>ノウヒン</t>
    </rPh>
    <rPh sb="3" eb="7">
      <t>コウコクナイヨウ</t>
    </rPh>
    <rPh sb="8" eb="9">
      <t>カカ</t>
    </rPh>
    <rPh sb="11" eb="15">
      <t>レンラクジコウ</t>
    </rPh>
    <phoneticPr fontId="5"/>
  </si>
  <si>
    <r>
      <t>▼旭川折込広告協同組合</t>
    </r>
    <r>
      <rPr>
        <b/>
        <sz val="10"/>
        <rFont val="ＭＳ Ｐゴシック"/>
        <family val="3"/>
        <charset val="128"/>
      </rPr>
      <t>（D地区）</t>
    </r>
    <rPh sb="1" eb="3">
      <t>アサヒカワ</t>
    </rPh>
    <rPh sb="3" eb="5">
      <t>オリコミ</t>
    </rPh>
    <rPh sb="5" eb="7">
      <t>コウコク</t>
    </rPh>
    <rPh sb="7" eb="9">
      <t>キョウドウ</t>
    </rPh>
    <rPh sb="9" eb="11">
      <t>クミアイ</t>
    </rPh>
    <phoneticPr fontId="5"/>
  </si>
  <si>
    <r>
      <t>▼旭川市・鷹栖・当麻・東神楽方面</t>
    </r>
    <r>
      <rPr>
        <b/>
        <sz val="10"/>
        <rFont val="ＭＳ Ｐゴシック"/>
        <family val="3"/>
        <charset val="128"/>
      </rPr>
      <t>（E地区）　</t>
    </r>
    <rPh sb="1" eb="3">
      <t>アサヒカワ</t>
    </rPh>
    <rPh sb="3" eb="4">
      <t>シ</t>
    </rPh>
    <rPh sb="5" eb="7">
      <t>タカノス</t>
    </rPh>
    <rPh sb="8" eb="10">
      <t>タイマ</t>
    </rPh>
    <rPh sb="11" eb="14">
      <t>ヒガシカグラ</t>
    </rPh>
    <rPh sb="14" eb="16">
      <t>ホウメン</t>
    </rPh>
    <phoneticPr fontId="5"/>
  </si>
  <si>
    <r>
      <t>▼名寄・士別方面</t>
    </r>
    <r>
      <rPr>
        <b/>
        <sz val="10"/>
        <rFont val="ＭＳ Ｐゴシック"/>
        <family val="3"/>
        <charset val="128"/>
      </rPr>
      <t>（E地区）　</t>
    </r>
    <rPh sb="1" eb="3">
      <t>ナヨロ</t>
    </rPh>
    <rPh sb="4" eb="6">
      <t>シベツ</t>
    </rPh>
    <rPh sb="6" eb="8">
      <t>ホウメン</t>
    </rPh>
    <phoneticPr fontId="5"/>
  </si>
  <si>
    <r>
      <t>▼富良野方面</t>
    </r>
    <r>
      <rPr>
        <b/>
        <sz val="10"/>
        <rFont val="ＭＳ Ｐゴシック"/>
        <family val="3"/>
        <charset val="128"/>
      </rPr>
      <t>（E地区）　</t>
    </r>
    <rPh sb="1" eb="4">
      <t>フラノ</t>
    </rPh>
    <rPh sb="4" eb="6">
      <t>ホウメン</t>
    </rPh>
    <phoneticPr fontId="5"/>
  </si>
  <si>
    <t>旭川市</t>
    <rPh sb="0" eb="3">
      <t>アサヒカワシ</t>
    </rPh>
    <phoneticPr fontId="5"/>
  </si>
  <si>
    <t>中央西</t>
  </si>
  <si>
    <t>01204201004</t>
  </si>
  <si>
    <t>旭川市</t>
    <phoneticPr fontId="5"/>
  </si>
  <si>
    <t>江丹別</t>
    <rPh sb="0" eb="1">
      <t>エ</t>
    </rPh>
    <rPh sb="1" eb="2">
      <t>タン</t>
    </rPh>
    <rPh sb="2" eb="3">
      <t>ベツ</t>
    </rPh>
    <phoneticPr fontId="5"/>
  </si>
  <si>
    <t>01204201001</t>
  </si>
  <si>
    <t>和寒町</t>
    <rPh sb="0" eb="3">
      <t>ワッサムチョウ</t>
    </rPh>
    <phoneticPr fontId="5"/>
  </si>
  <si>
    <t>和寒</t>
    <rPh sb="0" eb="2">
      <t>ワッサム</t>
    </rPh>
    <phoneticPr fontId="5"/>
  </si>
  <si>
    <t>01464201001</t>
  </si>
  <si>
    <t>美瑛町</t>
    <rPh sb="0" eb="3">
      <t>ビエイチョウ</t>
    </rPh>
    <phoneticPr fontId="5"/>
  </si>
  <si>
    <t>美瑛</t>
    <rPh sb="0" eb="2">
      <t>ビエイ</t>
    </rPh>
    <phoneticPr fontId="5"/>
  </si>
  <si>
    <t>01459201001</t>
  </si>
  <si>
    <t>豊岡</t>
  </si>
  <si>
    <t>01204201005</t>
  </si>
  <si>
    <t>嵐山</t>
    <rPh sb="0" eb="2">
      <t>アラシヤマ</t>
    </rPh>
    <phoneticPr fontId="5"/>
  </si>
  <si>
    <t>（廃店 忠和へ統合）</t>
    <rPh sb="1" eb="3">
      <t>ハイテン</t>
    </rPh>
    <rPh sb="4" eb="6">
      <t>チュウワ</t>
    </rPh>
    <rPh sb="7" eb="9">
      <t>トウゴウ</t>
    </rPh>
    <phoneticPr fontId="5"/>
  </si>
  <si>
    <t>01204201002</t>
  </si>
  <si>
    <t>剣淵町</t>
    <rPh sb="0" eb="3">
      <t>ケンブチチョウ</t>
    </rPh>
    <phoneticPr fontId="5"/>
  </si>
  <si>
    <t>剣淵</t>
    <rPh sb="0" eb="2">
      <t>ケンブチ</t>
    </rPh>
    <phoneticPr fontId="5"/>
  </si>
  <si>
    <t>01465201001</t>
  </si>
  <si>
    <t>美馬牛</t>
    <rPh sb="0" eb="3">
      <t>ビバウシ</t>
    </rPh>
    <phoneticPr fontId="5"/>
  </si>
  <si>
    <t>（廃店 美瑛へ統合）</t>
    <rPh sb="1" eb="3">
      <t>ハイテン</t>
    </rPh>
    <rPh sb="4" eb="6">
      <t>ビエイ</t>
    </rPh>
    <rPh sb="7" eb="9">
      <t>トウゴウ</t>
    </rPh>
    <phoneticPr fontId="5"/>
  </si>
  <si>
    <t>東光西</t>
  </si>
  <si>
    <t>01204201006</t>
  </si>
  <si>
    <t>鷹栖町</t>
    <rPh sb="0" eb="3">
      <t>タカスチョウ</t>
    </rPh>
    <phoneticPr fontId="5"/>
  </si>
  <si>
    <t>鷹栖</t>
    <rPh sb="0" eb="2">
      <t>タカス</t>
    </rPh>
    <phoneticPr fontId="5"/>
  </si>
  <si>
    <t>01452201001</t>
  </si>
  <si>
    <t>士別市</t>
    <rPh sb="0" eb="3">
      <t>シベツシ</t>
    </rPh>
    <phoneticPr fontId="5"/>
  </si>
  <si>
    <t>士別北</t>
    <rPh sb="0" eb="2">
      <t>シベツ</t>
    </rPh>
    <rPh sb="2" eb="3">
      <t>キタ</t>
    </rPh>
    <phoneticPr fontId="5"/>
  </si>
  <si>
    <t>（廃店 士別へ統合）</t>
    <rPh sb="1" eb="3">
      <t>ハイテン</t>
    </rPh>
    <rPh sb="4" eb="6">
      <t>シベツ</t>
    </rPh>
    <rPh sb="7" eb="9">
      <t>トウゴウ</t>
    </rPh>
    <phoneticPr fontId="5"/>
  </si>
  <si>
    <t>上富良野町</t>
    <rPh sb="0" eb="5">
      <t>カミフラノチョウ</t>
    </rPh>
    <phoneticPr fontId="5"/>
  </si>
  <si>
    <t>上富良野</t>
    <rPh sb="0" eb="4">
      <t>カミフラノ</t>
    </rPh>
    <phoneticPr fontId="5"/>
  </si>
  <si>
    <t>01460201001</t>
  </si>
  <si>
    <t>旭町</t>
  </si>
  <si>
    <t>01204201007</t>
  </si>
  <si>
    <t>比布町</t>
    <rPh sb="0" eb="1">
      <t>ヒ</t>
    </rPh>
    <rPh sb="1" eb="2">
      <t>ヌノ</t>
    </rPh>
    <rPh sb="2" eb="3">
      <t>チョウ</t>
    </rPh>
    <phoneticPr fontId="5"/>
  </si>
  <si>
    <t>比布</t>
    <rPh sb="0" eb="1">
      <t>ヒ</t>
    </rPh>
    <rPh sb="1" eb="2">
      <t>ヌノ</t>
    </rPh>
    <phoneticPr fontId="5"/>
  </si>
  <si>
    <t>01455201001</t>
  </si>
  <si>
    <t>士別</t>
    <rPh sb="0" eb="2">
      <t>シベツ</t>
    </rPh>
    <phoneticPr fontId="5"/>
  </si>
  <si>
    <t>01220201002</t>
  </si>
  <si>
    <t>中富良野町</t>
    <rPh sb="0" eb="4">
      <t>ナカフラノ</t>
    </rPh>
    <rPh sb="4" eb="5">
      <t>チョウ</t>
    </rPh>
    <phoneticPr fontId="5"/>
  </si>
  <si>
    <t>大雪</t>
    <rPh sb="1" eb="2">
      <t>ユキ</t>
    </rPh>
    <phoneticPr fontId="5"/>
  </si>
  <si>
    <t>01204201008</t>
  </si>
  <si>
    <t>当麻町</t>
    <rPh sb="0" eb="2">
      <t>トウマ</t>
    </rPh>
    <rPh sb="2" eb="3">
      <t>チョウ</t>
    </rPh>
    <phoneticPr fontId="5"/>
  </si>
  <si>
    <t>当麻</t>
    <rPh sb="0" eb="2">
      <t>トウマ</t>
    </rPh>
    <phoneticPr fontId="5"/>
  </si>
  <si>
    <t>01454201001</t>
  </si>
  <si>
    <t>多寄</t>
    <rPh sb="0" eb="2">
      <t>タヨロ</t>
    </rPh>
    <phoneticPr fontId="5"/>
  </si>
  <si>
    <t>01220201005</t>
  </si>
  <si>
    <t>富良野市</t>
  </si>
  <si>
    <t>富良野</t>
    <rPh sb="0" eb="3">
      <t>フラノ</t>
    </rPh>
    <phoneticPr fontId="5"/>
  </si>
  <si>
    <t>01229201001</t>
  </si>
  <si>
    <t>東８条</t>
    <rPh sb="0" eb="1">
      <t>ヒガシ</t>
    </rPh>
    <rPh sb="2" eb="3">
      <t>ジョウ</t>
    </rPh>
    <phoneticPr fontId="5"/>
  </si>
  <si>
    <t>01204201009</t>
  </si>
  <si>
    <t>愛別町</t>
    <rPh sb="0" eb="3">
      <t>アイベツチョウ</t>
    </rPh>
    <phoneticPr fontId="5"/>
  </si>
  <si>
    <t>愛別</t>
    <rPh sb="0" eb="2">
      <t>アイベツ</t>
    </rPh>
    <phoneticPr fontId="5"/>
  </si>
  <si>
    <t>01456201001</t>
  </si>
  <si>
    <t>朝日</t>
    <rPh sb="0" eb="2">
      <t>アサヒ</t>
    </rPh>
    <phoneticPr fontId="5"/>
  </si>
  <si>
    <t>01220201006</t>
  </si>
  <si>
    <t>山部</t>
    <rPh sb="0" eb="2">
      <t>ヤマベ</t>
    </rPh>
    <phoneticPr fontId="5"/>
  </si>
  <si>
    <t>01229201002</t>
  </si>
  <si>
    <t>東部</t>
  </si>
  <si>
    <t>(廃店 中央西・東光西・大雪へ分割統合)</t>
    <rPh sb="1" eb="2">
      <t>ハイ</t>
    </rPh>
    <rPh sb="2" eb="3">
      <t>ミセ</t>
    </rPh>
    <rPh sb="4" eb="6">
      <t>チュウオウ</t>
    </rPh>
    <rPh sb="6" eb="7">
      <t>ニシ</t>
    </rPh>
    <rPh sb="8" eb="10">
      <t>トウコウ</t>
    </rPh>
    <rPh sb="10" eb="11">
      <t>ニシ</t>
    </rPh>
    <rPh sb="12" eb="14">
      <t>タイセツ</t>
    </rPh>
    <rPh sb="15" eb="17">
      <t>ブンカツ</t>
    </rPh>
    <rPh sb="17" eb="19">
      <t>トウゴウ</t>
    </rPh>
    <phoneticPr fontId="5"/>
  </si>
  <si>
    <t>01204201010</t>
  </si>
  <si>
    <t>中愛別</t>
    <rPh sb="0" eb="1">
      <t>ナカ</t>
    </rPh>
    <rPh sb="1" eb="3">
      <t>アイベツ</t>
    </rPh>
    <phoneticPr fontId="5"/>
  </si>
  <si>
    <t>01456201002</t>
  </si>
  <si>
    <t>名寄市</t>
    <rPh sb="0" eb="3">
      <t>ナヨロシ</t>
    </rPh>
    <phoneticPr fontId="5"/>
  </si>
  <si>
    <t>風連</t>
    <rPh sb="0" eb="2">
      <t>フウレン</t>
    </rPh>
    <phoneticPr fontId="5"/>
  </si>
  <si>
    <t>01221201001</t>
  </si>
  <si>
    <t>東山</t>
    <rPh sb="0" eb="2">
      <t>ヒガシヤマ</t>
    </rPh>
    <phoneticPr fontId="5"/>
  </si>
  <si>
    <t>01229201003</t>
  </si>
  <si>
    <t>末広東</t>
  </si>
  <si>
    <t>01204201011</t>
  </si>
  <si>
    <t>東川町</t>
    <rPh sb="0" eb="3">
      <t>ヒガシカワチョウ</t>
    </rPh>
    <phoneticPr fontId="5"/>
  </si>
  <si>
    <t>東川</t>
    <rPh sb="0" eb="2">
      <t>ヒガシカワ</t>
    </rPh>
    <phoneticPr fontId="5"/>
  </si>
  <si>
    <t>01458201001</t>
  </si>
  <si>
    <t>名寄南</t>
    <rPh sb="0" eb="2">
      <t>ナヨロ</t>
    </rPh>
    <rPh sb="2" eb="3">
      <t>ミナミ</t>
    </rPh>
    <phoneticPr fontId="5"/>
  </si>
  <si>
    <t>（廃店 名寄へ統合）</t>
    <rPh sb="1" eb="3">
      <t>ハイテン</t>
    </rPh>
    <rPh sb="4" eb="6">
      <t>ナヨロ</t>
    </rPh>
    <rPh sb="7" eb="9">
      <t>トウゴウ</t>
    </rPh>
    <phoneticPr fontId="5"/>
  </si>
  <si>
    <t>01221201002</t>
  </si>
  <si>
    <t>南富良野町</t>
    <rPh sb="0" eb="5">
      <t>ミナミフラノチョウ</t>
    </rPh>
    <phoneticPr fontId="5"/>
  </si>
  <si>
    <t>金山</t>
    <rPh sb="0" eb="2">
      <t>カナヤマ</t>
    </rPh>
    <phoneticPr fontId="5"/>
  </si>
  <si>
    <t>01462201002</t>
  </si>
  <si>
    <t>神楽</t>
  </si>
  <si>
    <t>01204201012</t>
  </si>
  <si>
    <t>東神楽町</t>
    <rPh sb="0" eb="4">
      <t>ヒガシカグラチョウ</t>
    </rPh>
    <phoneticPr fontId="5"/>
  </si>
  <si>
    <t>東神楽</t>
    <rPh sb="0" eb="3">
      <t>ヒガシカグラ</t>
    </rPh>
    <phoneticPr fontId="5"/>
  </si>
  <si>
    <t>01453201001</t>
  </si>
  <si>
    <t>名寄</t>
    <rPh sb="0" eb="2">
      <t>ナヨロ</t>
    </rPh>
    <phoneticPr fontId="5"/>
  </si>
  <si>
    <t>01221201003</t>
  </si>
  <si>
    <t>幾寅</t>
    <rPh sb="0" eb="2">
      <t>イクトラ</t>
    </rPh>
    <phoneticPr fontId="5"/>
  </si>
  <si>
    <t>01462201003</t>
  </si>
  <si>
    <t>神居</t>
  </si>
  <si>
    <t>01204201013</t>
  </si>
  <si>
    <t>上川町</t>
    <rPh sb="0" eb="3">
      <t>カミカワチョウ</t>
    </rPh>
    <phoneticPr fontId="5"/>
  </si>
  <si>
    <t>上川</t>
    <rPh sb="0" eb="2">
      <t>カミカワ</t>
    </rPh>
    <phoneticPr fontId="5"/>
  </si>
  <si>
    <t>01457201001</t>
  </si>
  <si>
    <t>下川町</t>
    <rPh sb="0" eb="3">
      <t>シモカワチョウ</t>
    </rPh>
    <phoneticPr fontId="5"/>
  </si>
  <si>
    <t>下川</t>
    <rPh sb="0" eb="2">
      <t>シモカワ</t>
    </rPh>
    <phoneticPr fontId="5"/>
  </si>
  <si>
    <t>01468201001</t>
  </si>
  <si>
    <t>占冠村</t>
    <rPh sb="0" eb="3">
      <t>シムカップムラ</t>
    </rPh>
    <phoneticPr fontId="5"/>
  </si>
  <si>
    <t>占冠</t>
    <rPh sb="0" eb="2">
      <t>シムカップ</t>
    </rPh>
    <phoneticPr fontId="5"/>
  </si>
  <si>
    <t>01463201001</t>
  </si>
  <si>
    <t>忠和</t>
  </si>
  <si>
    <t>01204201014</t>
  </si>
  <si>
    <t>美深町</t>
    <rPh sb="0" eb="3">
      <t>ビフカチョウ</t>
    </rPh>
    <phoneticPr fontId="5"/>
  </si>
  <si>
    <t>美深</t>
    <rPh sb="0" eb="2">
      <t>ビフカ</t>
    </rPh>
    <phoneticPr fontId="5"/>
  </si>
  <si>
    <t>01469201001</t>
  </si>
  <si>
    <t>近文</t>
  </si>
  <si>
    <t>01204201015</t>
  </si>
  <si>
    <t>恩根内</t>
    <rPh sb="0" eb="3">
      <t>オンネナイ</t>
    </rPh>
    <phoneticPr fontId="5"/>
  </si>
  <si>
    <t>（廃店 美深へ統合）</t>
    <rPh sb="1" eb="3">
      <t>ハイテン</t>
    </rPh>
    <rPh sb="4" eb="6">
      <t>ビフカ</t>
    </rPh>
    <rPh sb="7" eb="9">
      <t>トウゴウ</t>
    </rPh>
    <phoneticPr fontId="5"/>
  </si>
  <si>
    <t>住吉</t>
  </si>
  <si>
    <t>01204201016</t>
  </si>
  <si>
    <t>音威子府村</t>
    <rPh sb="0" eb="5">
      <t>オトイネップムラ</t>
    </rPh>
    <phoneticPr fontId="5"/>
  </si>
  <si>
    <t>音威子府</t>
    <rPh sb="0" eb="4">
      <t>オトイネップ</t>
    </rPh>
    <phoneticPr fontId="5"/>
  </si>
  <si>
    <t>01470201001</t>
  </si>
  <si>
    <t>東旭川</t>
  </si>
  <si>
    <t>（廃店 豊岡北へ統合）</t>
    <rPh sb="1" eb="3">
      <t>ハイテン</t>
    </rPh>
    <rPh sb="4" eb="6">
      <t>トヨオカ</t>
    </rPh>
    <rPh sb="6" eb="7">
      <t>キタ</t>
    </rPh>
    <rPh sb="8" eb="10">
      <t>トウゴウ</t>
    </rPh>
    <phoneticPr fontId="5"/>
  </si>
  <si>
    <t>中川町</t>
    <rPh sb="0" eb="3">
      <t>ナカガワチョウ</t>
    </rPh>
    <phoneticPr fontId="5"/>
  </si>
  <si>
    <t>佐久</t>
    <rPh sb="0" eb="2">
      <t>サク</t>
    </rPh>
    <phoneticPr fontId="5"/>
  </si>
  <si>
    <t>01471201001</t>
  </si>
  <si>
    <t>豊岡北</t>
    <rPh sb="2" eb="3">
      <t>キタ</t>
    </rPh>
    <phoneticPr fontId="5"/>
  </si>
  <si>
    <t>01204201018</t>
  </si>
  <si>
    <t>天塩中川</t>
    <rPh sb="0" eb="2">
      <t>テシオ</t>
    </rPh>
    <rPh sb="2" eb="4">
      <t>ナカガワ</t>
    </rPh>
    <phoneticPr fontId="5"/>
  </si>
  <si>
    <t>01471201002</t>
  </si>
  <si>
    <t>永山</t>
  </si>
  <si>
    <t>01204201019</t>
  </si>
  <si>
    <t>末広西</t>
  </si>
  <si>
    <t>01204201020</t>
  </si>
  <si>
    <t>永山南</t>
  </si>
  <si>
    <t>01204201021</t>
  </si>
  <si>
    <t>東光東</t>
  </si>
  <si>
    <t>01204201022</t>
  </si>
  <si>
    <t>東光南</t>
  </si>
  <si>
    <t>01204201023</t>
  </si>
  <si>
    <t>豊岡四条通</t>
    <rPh sb="0" eb="2">
      <t>トヨオカ</t>
    </rPh>
    <rPh sb="2" eb="4">
      <t>ヨジョウ</t>
    </rPh>
    <rPh sb="4" eb="5">
      <t>ドオリ</t>
    </rPh>
    <phoneticPr fontId="5"/>
  </si>
  <si>
    <t>01204201024</t>
  </si>
  <si>
    <t>緑が丘</t>
  </si>
  <si>
    <t>01204201025</t>
  </si>
  <si>
    <t>神楽岡</t>
  </si>
  <si>
    <t>（廃店 緑が丘・緑が丘東へ分割統合）</t>
    <rPh sb="1" eb="3">
      <t>ハイテン</t>
    </rPh>
    <rPh sb="4" eb="5">
      <t>ミドリ</t>
    </rPh>
    <rPh sb="6" eb="7">
      <t>オカ</t>
    </rPh>
    <rPh sb="8" eb="9">
      <t>ミドリ</t>
    </rPh>
    <rPh sb="10" eb="11">
      <t>オカ</t>
    </rPh>
    <rPh sb="11" eb="12">
      <t>ヒガシ</t>
    </rPh>
    <rPh sb="13" eb="15">
      <t>ブンカツ</t>
    </rPh>
    <rPh sb="15" eb="17">
      <t>トウゴウ</t>
    </rPh>
    <phoneticPr fontId="5"/>
  </si>
  <si>
    <t>緑が丘東</t>
    <rPh sb="0" eb="1">
      <t>ミドリ</t>
    </rPh>
    <rPh sb="2" eb="3">
      <t>オカ</t>
    </rPh>
    <rPh sb="3" eb="4">
      <t>ヒガシ</t>
    </rPh>
    <phoneticPr fontId="5"/>
  </si>
  <si>
    <t>01204201027</t>
  </si>
  <si>
    <t>東鷹栖</t>
  </si>
  <si>
    <t>01204201028</t>
  </si>
  <si>
    <t>Ｄ地区定数計</t>
    <rPh sb="1" eb="3">
      <t>チク</t>
    </rPh>
    <rPh sb="3" eb="5">
      <t>テイスウ</t>
    </rPh>
    <rPh sb="5" eb="6">
      <t>ケイ</t>
    </rPh>
    <phoneticPr fontId="5"/>
  </si>
  <si>
    <t>留萌・稚内・宗谷地区</t>
    <rPh sb="0" eb="2">
      <t>ルモイ</t>
    </rPh>
    <rPh sb="3" eb="5">
      <t>ワッカナイ</t>
    </rPh>
    <rPh sb="6" eb="8">
      <t>ソウヤ</t>
    </rPh>
    <rPh sb="8" eb="10">
      <t>チク</t>
    </rPh>
    <phoneticPr fontId="5"/>
  </si>
  <si>
    <r>
      <t>▼留萌方面</t>
    </r>
    <r>
      <rPr>
        <b/>
        <sz val="10"/>
        <rFont val="ＭＳ Ｐゴシック"/>
        <family val="3"/>
        <charset val="128"/>
      </rPr>
      <t>（E地区）　</t>
    </r>
    <rPh sb="1" eb="3">
      <t>ルモイ</t>
    </rPh>
    <rPh sb="3" eb="5">
      <t>ホウメン</t>
    </rPh>
    <phoneticPr fontId="5"/>
  </si>
  <si>
    <r>
      <t>▼稚内方面</t>
    </r>
    <r>
      <rPr>
        <b/>
        <sz val="10"/>
        <rFont val="ＭＳ Ｐゴシック"/>
        <family val="3"/>
        <charset val="128"/>
      </rPr>
      <t>（E地区）　</t>
    </r>
    <rPh sb="1" eb="3">
      <t>ワッカナイ</t>
    </rPh>
    <rPh sb="3" eb="5">
      <t>ホウメン</t>
    </rPh>
    <phoneticPr fontId="5"/>
  </si>
  <si>
    <r>
      <t>▼枝幸方面</t>
    </r>
    <r>
      <rPr>
        <b/>
        <sz val="10"/>
        <rFont val="ＭＳ Ｐゴシック"/>
        <family val="3"/>
        <charset val="128"/>
      </rPr>
      <t>（E地区）　</t>
    </r>
    <rPh sb="1" eb="3">
      <t>エサシ</t>
    </rPh>
    <rPh sb="3" eb="5">
      <t>ホウメン</t>
    </rPh>
    <phoneticPr fontId="5"/>
  </si>
  <si>
    <t xml:space="preserve">▼天売・焼尻島 </t>
    <rPh sb="1" eb="3">
      <t>テウリ</t>
    </rPh>
    <rPh sb="4" eb="6">
      <t>ヤギシリ</t>
    </rPh>
    <rPh sb="6" eb="7">
      <t>ジマ</t>
    </rPh>
    <phoneticPr fontId="5"/>
  </si>
  <si>
    <t>留萌市</t>
    <rPh sb="0" eb="3">
      <t>ルモイシ</t>
    </rPh>
    <phoneticPr fontId="5"/>
  </si>
  <si>
    <t>留萌西</t>
    <rPh sb="0" eb="2">
      <t>ルモイ</t>
    </rPh>
    <rPh sb="2" eb="3">
      <t>ニシ</t>
    </rPh>
    <phoneticPr fontId="5"/>
  </si>
  <si>
    <t>（廃店 留萌へ統合）</t>
    <rPh sb="1" eb="3">
      <t>ハイテン</t>
    </rPh>
    <rPh sb="4" eb="6">
      <t>ルモイ</t>
    </rPh>
    <rPh sb="7" eb="9">
      <t>トウゴウ</t>
    </rPh>
    <phoneticPr fontId="5"/>
  </si>
  <si>
    <t>稚内市</t>
    <phoneticPr fontId="5"/>
  </si>
  <si>
    <t>曲淵</t>
  </si>
  <si>
    <t>01214201001</t>
  </si>
  <si>
    <t>浜頓別町</t>
    <rPh sb="0" eb="4">
      <t>ハマトンベツチョウ</t>
    </rPh>
    <phoneticPr fontId="5"/>
  </si>
  <si>
    <t>浜頓別</t>
    <rPh sb="0" eb="3">
      <t>ハマトンベツ</t>
    </rPh>
    <phoneticPr fontId="5"/>
  </si>
  <si>
    <t>01512201002</t>
  </si>
  <si>
    <t>留萌</t>
    <rPh sb="0" eb="2">
      <t>ルモイ</t>
    </rPh>
    <phoneticPr fontId="5"/>
  </si>
  <si>
    <t>01212201002</t>
  </si>
  <si>
    <t>沼川</t>
  </si>
  <si>
    <t>01214201002</t>
  </si>
  <si>
    <t>中頓別町</t>
    <rPh sb="0" eb="1">
      <t>ナカ</t>
    </rPh>
    <rPh sb="1" eb="2">
      <t>トン</t>
    </rPh>
    <rPh sb="2" eb="3">
      <t>ベツ</t>
    </rPh>
    <rPh sb="3" eb="4">
      <t>チョウ</t>
    </rPh>
    <phoneticPr fontId="5"/>
  </si>
  <si>
    <t>小頓別</t>
    <rPh sb="0" eb="1">
      <t>ショウ</t>
    </rPh>
    <rPh sb="1" eb="2">
      <t>トン</t>
    </rPh>
    <rPh sb="2" eb="3">
      <t>ベツ</t>
    </rPh>
    <phoneticPr fontId="5"/>
  </si>
  <si>
    <t>01513201003</t>
  </si>
  <si>
    <t>増毛町</t>
    <rPh sb="0" eb="3">
      <t>マシケチョウ</t>
    </rPh>
    <phoneticPr fontId="5"/>
  </si>
  <si>
    <t>増毛</t>
    <rPh sb="0" eb="2">
      <t>マシケ</t>
    </rPh>
    <phoneticPr fontId="5"/>
  </si>
  <si>
    <t>01481201001</t>
  </si>
  <si>
    <t>恵北</t>
  </si>
  <si>
    <t>01214201003</t>
  </si>
  <si>
    <t>中頓別</t>
    <rPh sb="0" eb="3">
      <t>ナカトンベツ</t>
    </rPh>
    <phoneticPr fontId="5"/>
  </si>
  <si>
    <t>01513201001</t>
  </si>
  <si>
    <t>羽幌町</t>
    <rPh sb="0" eb="3">
      <t>ハボロチョウ</t>
    </rPh>
    <phoneticPr fontId="5"/>
  </si>
  <si>
    <t>天売</t>
    <rPh sb="0" eb="2">
      <t>テウリ</t>
    </rPh>
    <phoneticPr fontId="5"/>
  </si>
  <si>
    <t>01484201003</t>
  </si>
  <si>
    <t>小平町</t>
  </si>
  <si>
    <t>小平</t>
    <rPh sb="0" eb="2">
      <t>オビラ</t>
    </rPh>
    <phoneticPr fontId="5"/>
  </si>
  <si>
    <t>01482201002</t>
  </si>
  <si>
    <t>富磯</t>
    <rPh sb="0" eb="1">
      <t>トミ</t>
    </rPh>
    <rPh sb="1" eb="2">
      <t>イソ</t>
    </rPh>
    <phoneticPr fontId="5"/>
  </si>
  <si>
    <t>01214201012</t>
  </si>
  <si>
    <t>枝幸町</t>
    <rPh sb="0" eb="3">
      <t>エサシチョウ</t>
    </rPh>
    <phoneticPr fontId="5"/>
  </si>
  <si>
    <t>枝幸</t>
    <rPh sb="0" eb="2">
      <t>エサシ</t>
    </rPh>
    <phoneticPr fontId="5"/>
  </si>
  <si>
    <t>01514201003</t>
  </si>
  <si>
    <t>焼尻</t>
    <rPh sb="0" eb="1">
      <t>ヤ</t>
    </rPh>
    <rPh sb="1" eb="2">
      <t>シリ</t>
    </rPh>
    <phoneticPr fontId="5"/>
  </si>
  <si>
    <t>01484201002</t>
  </si>
  <si>
    <t>鬼鹿</t>
    <rPh sb="0" eb="1">
      <t>オニ</t>
    </rPh>
    <rPh sb="1" eb="2">
      <t>シカ</t>
    </rPh>
    <phoneticPr fontId="5"/>
  </si>
  <si>
    <t>01482201003</t>
  </si>
  <si>
    <t>宗谷</t>
  </si>
  <si>
    <t>（廃店 稚内北へ統合）</t>
    <rPh sb="1" eb="3">
      <t>ハイテン</t>
    </rPh>
    <rPh sb="4" eb="6">
      <t>ワッカナイ</t>
    </rPh>
    <rPh sb="6" eb="7">
      <t>キタ</t>
    </rPh>
    <rPh sb="8" eb="10">
      <t>トウゴウ</t>
    </rPh>
    <phoneticPr fontId="5"/>
  </si>
  <si>
    <t>歌登</t>
    <rPh sb="0" eb="2">
      <t>ウタノボリ</t>
    </rPh>
    <phoneticPr fontId="5"/>
  </si>
  <si>
    <t>01514201001</t>
  </si>
  <si>
    <t>第二清浜</t>
    <rPh sb="0" eb="2">
      <t>ダイニ</t>
    </rPh>
    <rPh sb="2" eb="3">
      <t>キヨ</t>
    </rPh>
    <rPh sb="3" eb="4">
      <t>ハマ</t>
    </rPh>
    <phoneticPr fontId="5"/>
  </si>
  <si>
    <t>01214201007</t>
  </si>
  <si>
    <t>志美宇丹</t>
    <rPh sb="0" eb="4">
      <t>シビウタン</t>
    </rPh>
    <phoneticPr fontId="5"/>
  </si>
  <si>
    <t>01514201002</t>
  </si>
  <si>
    <t xml:space="preserve">▼利尻・礼文島 </t>
    <rPh sb="1" eb="3">
      <t>リシリ</t>
    </rPh>
    <rPh sb="4" eb="6">
      <t>レブン</t>
    </rPh>
    <rPh sb="6" eb="7">
      <t>ジマ</t>
    </rPh>
    <phoneticPr fontId="5"/>
  </si>
  <si>
    <t>宗谷岬</t>
    <rPh sb="0" eb="3">
      <t>ソウヤミサキ</t>
    </rPh>
    <phoneticPr fontId="5"/>
  </si>
  <si>
    <t>01214201008</t>
  </si>
  <si>
    <r>
      <t>▼羽幌・天塩方面</t>
    </r>
    <r>
      <rPr>
        <b/>
        <sz val="10"/>
        <rFont val="ＭＳ Ｐゴシック"/>
        <family val="3"/>
        <charset val="128"/>
      </rPr>
      <t>（E地区）　</t>
    </r>
    <rPh sb="1" eb="3">
      <t>ハボロ</t>
    </rPh>
    <rPh sb="4" eb="6">
      <t>テシオ</t>
    </rPh>
    <rPh sb="6" eb="8">
      <t>ホウメン</t>
    </rPh>
    <phoneticPr fontId="5"/>
  </si>
  <si>
    <t>稚内東</t>
  </si>
  <si>
    <t>01214201009</t>
  </si>
  <si>
    <t>01214201010</t>
  </si>
  <si>
    <t>苫前町</t>
    <rPh sb="0" eb="3">
      <t>トママエチョウ</t>
    </rPh>
    <phoneticPr fontId="5"/>
  </si>
  <si>
    <t>力昼支店</t>
    <rPh sb="0" eb="2">
      <t>リキビル</t>
    </rPh>
    <rPh sb="2" eb="4">
      <t>シテン</t>
    </rPh>
    <phoneticPr fontId="5"/>
  </si>
  <si>
    <t>（廃店 鬼鹿へ統合）</t>
    <rPh sb="1" eb="2">
      <t>ハイ</t>
    </rPh>
    <rPh sb="2" eb="3">
      <t>ミセ</t>
    </rPh>
    <rPh sb="4" eb="6">
      <t>オニシカ</t>
    </rPh>
    <rPh sb="7" eb="9">
      <t>トウゴウ</t>
    </rPh>
    <phoneticPr fontId="3"/>
  </si>
  <si>
    <t>01483201001</t>
  </si>
  <si>
    <t>勇知</t>
    <rPh sb="0" eb="2">
      <t>ユウチ</t>
    </rPh>
    <phoneticPr fontId="5"/>
  </si>
  <si>
    <t>01214201011</t>
  </si>
  <si>
    <t>利尻富士
町</t>
    <rPh sb="0" eb="2">
      <t>リシリ</t>
    </rPh>
    <rPh sb="2" eb="4">
      <t>フジ</t>
    </rPh>
    <rPh sb="5" eb="6">
      <t>マチ</t>
    </rPh>
    <phoneticPr fontId="5"/>
  </si>
  <si>
    <t>鴛泊</t>
    <rPh sb="0" eb="1">
      <t>オシ</t>
    </rPh>
    <rPh sb="1" eb="2">
      <t>ト</t>
    </rPh>
    <phoneticPr fontId="5"/>
  </si>
  <si>
    <t>01519201001</t>
  </si>
  <si>
    <t>古丹別</t>
    <rPh sb="0" eb="3">
      <t>コタンベツ</t>
    </rPh>
    <phoneticPr fontId="5"/>
  </si>
  <si>
    <t>01483201002</t>
  </si>
  <si>
    <t>猿払村</t>
    <rPh sb="0" eb="3">
      <t>サルフツムラ</t>
    </rPh>
    <phoneticPr fontId="5"/>
  </si>
  <si>
    <t>浅茅野</t>
  </si>
  <si>
    <t>01511201001</t>
  </si>
  <si>
    <t>鬼脇</t>
    <rPh sb="0" eb="2">
      <t>オニワキ</t>
    </rPh>
    <phoneticPr fontId="5"/>
  </si>
  <si>
    <t>01519201002</t>
  </si>
  <si>
    <t>苫前</t>
    <rPh sb="0" eb="2">
      <t>トママエ</t>
    </rPh>
    <phoneticPr fontId="5"/>
  </si>
  <si>
    <t>01483201003</t>
  </si>
  <si>
    <t>猿払</t>
    <rPh sb="0" eb="2">
      <t>サルフツ</t>
    </rPh>
    <phoneticPr fontId="5"/>
  </si>
  <si>
    <t>01511201002</t>
  </si>
  <si>
    <t>利尻町</t>
    <rPh sb="0" eb="3">
      <t>リシリチョウ</t>
    </rPh>
    <phoneticPr fontId="5"/>
  </si>
  <si>
    <t>仙法志</t>
    <rPh sb="0" eb="3">
      <t>センボウシ</t>
    </rPh>
    <phoneticPr fontId="5"/>
  </si>
  <si>
    <t>01518201001</t>
  </si>
  <si>
    <t>羽幌</t>
    <rPh sb="0" eb="2">
      <t>ハボロ</t>
    </rPh>
    <phoneticPr fontId="5"/>
  </si>
  <si>
    <t>01484201001</t>
  </si>
  <si>
    <t>鬼志別</t>
    <phoneticPr fontId="5"/>
  </si>
  <si>
    <t>01511201003</t>
  </si>
  <si>
    <t>沓形</t>
    <rPh sb="0" eb="2">
      <t>クツガタ</t>
    </rPh>
    <phoneticPr fontId="5"/>
  </si>
  <si>
    <t>01518201002</t>
  </si>
  <si>
    <t>初山別村</t>
    <rPh sb="0" eb="4">
      <t>ショサンベツムラ</t>
    </rPh>
    <phoneticPr fontId="5"/>
  </si>
  <si>
    <t>天塩有明</t>
    <rPh sb="0" eb="2">
      <t>テシオ</t>
    </rPh>
    <rPh sb="2" eb="4">
      <t>アリアケ</t>
    </rPh>
    <phoneticPr fontId="5"/>
  </si>
  <si>
    <t>（廃店 羽幌へ統合）</t>
    <rPh sb="4" eb="6">
      <t>ハボロ</t>
    </rPh>
    <phoneticPr fontId="3"/>
  </si>
  <si>
    <t>01485201001</t>
  </si>
  <si>
    <t>浜鬼志別</t>
  </si>
  <si>
    <t>01511201004</t>
  </si>
  <si>
    <t>礼文町</t>
    <rPh sb="0" eb="3">
      <t>レブンチョウ</t>
    </rPh>
    <phoneticPr fontId="5"/>
  </si>
  <si>
    <t>01517201001</t>
  </si>
  <si>
    <t>初山別</t>
    <rPh sb="0" eb="3">
      <t>ショサンベツ</t>
    </rPh>
    <phoneticPr fontId="5"/>
  </si>
  <si>
    <t>01485201002</t>
  </si>
  <si>
    <t>知来別</t>
  </si>
  <si>
    <t>01511201005</t>
  </si>
  <si>
    <t>香深西</t>
    <rPh sb="0" eb="1">
      <t>カオ</t>
    </rPh>
    <rPh sb="1" eb="2">
      <t>フカ</t>
    </rPh>
    <rPh sb="2" eb="3">
      <t>ニシ</t>
    </rPh>
    <phoneticPr fontId="5"/>
  </si>
  <si>
    <t>01517201002</t>
  </si>
  <si>
    <t>豊岬</t>
    <rPh sb="0" eb="1">
      <t>トヨ</t>
    </rPh>
    <rPh sb="1" eb="2">
      <t>ミサキ</t>
    </rPh>
    <phoneticPr fontId="5"/>
  </si>
  <si>
    <t>01485201003</t>
  </si>
  <si>
    <t>船泊</t>
    <rPh sb="0" eb="1">
      <t>フナ</t>
    </rPh>
    <rPh sb="1" eb="2">
      <t>ト</t>
    </rPh>
    <phoneticPr fontId="5"/>
  </si>
  <si>
    <t>01517201003</t>
  </si>
  <si>
    <t>遠別町</t>
    <rPh sb="0" eb="3">
      <t>エンベツチョウ</t>
    </rPh>
    <phoneticPr fontId="5"/>
  </si>
  <si>
    <t>遠別</t>
    <rPh sb="0" eb="2">
      <t>エンベツ</t>
    </rPh>
    <phoneticPr fontId="5"/>
  </si>
  <si>
    <t>01486201001</t>
  </si>
  <si>
    <t>天塩町</t>
    <rPh sb="0" eb="2">
      <t>テシオ</t>
    </rPh>
    <rPh sb="2" eb="3">
      <t>チョウ</t>
    </rPh>
    <phoneticPr fontId="5"/>
  </si>
  <si>
    <t>雄信内</t>
    <rPh sb="0" eb="3">
      <t>オノップナイ</t>
    </rPh>
    <phoneticPr fontId="5"/>
  </si>
  <si>
    <t>01487201001</t>
  </si>
  <si>
    <t>天塩</t>
    <rPh sb="0" eb="2">
      <t>テシオ</t>
    </rPh>
    <phoneticPr fontId="5"/>
  </si>
  <si>
    <t>01487201002</t>
  </si>
  <si>
    <t>幌延町</t>
    <rPh sb="0" eb="1">
      <t>ホロ</t>
    </rPh>
    <rPh sb="1" eb="2">
      <t>ノ</t>
    </rPh>
    <rPh sb="2" eb="3">
      <t>チョウ</t>
    </rPh>
    <phoneticPr fontId="5"/>
  </si>
  <si>
    <t>問寒別</t>
    <rPh sb="0" eb="3">
      <t>トイカンベツ</t>
    </rPh>
    <phoneticPr fontId="5"/>
  </si>
  <si>
    <t>01488201001</t>
  </si>
  <si>
    <t>幌延</t>
    <rPh sb="0" eb="2">
      <t>ホロノベ</t>
    </rPh>
    <phoneticPr fontId="5"/>
  </si>
  <si>
    <t>01488201002</t>
  </si>
  <si>
    <t>豊富町</t>
    <rPh sb="0" eb="2">
      <t>トヨトミ</t>
    </rPh>
    <rPh sb="2" eb="3">
      <t>チョウ</t>
    </rPh>
    <phoneticPr fontId="5"/>
  </si>
  <si>
    <t>豊富</t>
    <rPh sb="0" eb="2">
      <t>ホウフ</t>
    </rPh>
    <phoneticPr fontId="5"/>
  </si>
  <si>
    <t>01516201001</t>
  </si>
  <si>
    <t>兜沼</t>
    <rPh sb="0" eb="2">
      <t>カブトヌマ</t>
    </rPh>
    <phoneticPr fontId="5"/>
  </si>
  <si>
    <t>01516201002</t>
  </si>
  <si>
    <t>北見・網走・紋別地区</t>
    <rPh sb="0" eb="2">
      <t>キタミ</t>
    </rPh>
    <rPh sb="3" eb="5">
      <t>アバシリ</t>
    </rPh>
    <rPh sb="6" eb="8">
      <t>モンベツ</t>
    </rPh>
    <rPh sb="8" eb="10">
      <t>チク</t>
    </rPh>
    <phoneticPr fontId="5"/>
  </si>
  <si>
    <r>
      <t>▼北見方面</t>
    </r>
    <r>
      <rPr>
        <b/>
        <sz val="10"/>
        <rFont val="ＭＳ Ｐゴシック"/>
        <family val="3"/>
        <charset val="128"/>
      </rPr>
      <t>（E地区）　</t>
    </r>
    <rPh sb="1" eb="3">
      <t>キタミ</t>
    </rPh>
    <rPh sb="3" eb="5">
      <t>ホウメン</t>
    </rPh>
    <phoneticPr fontId="5"/>
  </si>
  <si>
    <r>
      <t>▼網走・美幌・斜里方面</t>
    </r>
    <r>
      <rPr>
        <b/>
        <sz val="10"/>
        <rFont val="ＭＳ Ｐゴシック"/>
        <family val="3"/>
        <charset val="128"/>
      </rPr>
      <t>（E地区）　</t>
    </r>
    <rPh sb="1" eb="3">
      <t>アバシリ</t>
    </rPh>
    <rPh sb="4" eb="6">
      <t>ビホロ</t>
    </rPh>
    <rPh sb="7" eb="9">
      <t>シャリ</t>
    </rPh>
    <rPh sb="9" eb="11">
      <t>ホウメン</t>
    </rPh>
    <phoneticPr fontId="5"/>
  </si>
  <si>
    <r>
      <t>▼遠軽方面</t>
    </r>
    <r>
      <rPr>
        <b/>
        <sz val="10"/>
        <rFont val="ＭＳ Ｐゴシック"/>
        <family val="3"/>
        <charset val="128"/>
      </rPr>
      <t>（E地区）　</t>
    </r>
    <rPh sb="1" eb="3">
      <t>エンガル</t>
    </rPh>
    <rPh sb="3" eb="5">
      <t>ホウメン</t>
    </rPh>
    <phoneticPr fontId="5"/>
  </si>
  <si>
    <r>
      <t>▼紋別方面</t>
    </r>
    <r>
      <rPr>
        <b/>
        <sz val="10"/>
        <rFont val="ＭＳ Ｐゴシック"/>
        <family val="3"/>
        <charset val="128"/>
      </rPr>
      <t>（E地区）　</t>
    </r>
    <rPh sb="1" eb="3">
      <t>モンベツ</t>
    </rPh>
    <rPh sb="3" eb="5">
      <t>ホウメン</t>
    </rPh>
    <phoneticPr fontId="5"/>
  </si>
  <si>
    <t>北見市</t>
    <rPh sb="0" eb="3">
      <t>キタミシ</t>
    </rPh>
    <phoneticPr fontId="5"/>
  </si>
  <si>
    <t>留辺蘂</t>
    <rPh sb="0" eb="3">
      <t>ルベシベ</t>
    </rPh>
    <phoneticPr fontId="5"/>
  </si>
  <si>
    <t>01208201001</t>
  </si>
  <si>
    <t>佐呂間町</t>
    <phoneticPr fontId="5"/>
  </si>
  <si>
    <t>若佐</t>
    <rPh sb="0" eb="1">
      <t>ワカサ</t>
    </rPh>
    <rPh sb="1" eb="2">
      <t>サ</t>
    </rPh>
    <phoneticPr fontId="5"/>
  </si>
  <si>
    <t>01552201001</t>
  </si>
  <si>
    <t>遠軽町</t>
    <rPh sb="0" eb="3">
      <t>エンガルチョウ</t>
    </rPh>
    <phoneticPr fontId="5"/>
  </si>
  <si>
    <t>白滝</t>
    <rPh sb="0" eb="2">
      <t>シラタキ</t>
    </rPh>
    <phoneticPr fontId="5"/>
  </si>
  <si>
    <t>01555201005</t>
  </si>
  <si>
    <t>雄武町</t>
    <rPh sb="0" eb="3">
      <t>オウムチョウ</t>
    </rPh>
    <phoneticPr fontId="5"/>
  </si>
  <si>
    <t>沢木</t>
    <rPh sb="0" eb="2">
      <t>サワキ</t>
    </rPh>
    <phoneticPr fontId="5"/>
  </si>
  <si>
    <t>（廃店 雄武へ統合）</t>
    <rPh sb="4" eb="6">
      <t>オウム</t>
    </rPh>
    <phoneticPr fontId="5"/>
  </si>
  <si>
    <t>01563201001</t>
  </si>
  <si>
    <t>瑞穂</t>
    <rPh sb="0" eb="2">
      <t>ミズホ</t>
    </rPh>
    <phoneticPr fontId="5"/>
  </si>
  <si>
    <t>01208201002</t>
  </si>
  <si>
    <t>栄</t>
    <rPh sb="0" eb="1">
      <t>サカエ</t>
    </rPh>
    <phoneticPr fontId="5"/>
  </si>
  <si>
    <t>01552201002</t>
  </si>
  <si>
    <t>丸瀬布</t>
    <rPh sb="0" eb="3">
      <t>マルセップ</t>
    </rPh>
    <phoneticPr fontId="5"/>
  </si>
  <si>
    <t>01555201001</t>
  </si>
  <si>
    <t>雄武</t>
    <rPh sb="0" eb="2">
      <t>オウム</t>
    </rPh>
    <phoneticPr fontId="5"/>
  </si>
  <si>
    <t>01563201002</t>
  </si>
  <si>
    <t>温根湯</t>
    <rPh sb="0" eb="3">
      <t>オンネユ</t>
    </rPh>
    <phoneticPr fontId="5"/>
  </si>
  <si>
    <t>01208201003</t>
  </si>
  <si>
    <t>浜佐呂間</t>
    <rPh sb="0" eb="1">
      <t>ハマ</t>
    </rPh>
    <rPh sb="1" eb="4">
      <t>サロマ</t>
    </rPh>
    <phoneticPr fontId="5"/>
  </si>
  <si>
    <t>01552201003</t>
  </si>
  <si>
    <t>遠軽</t>
    <rPh sb="0" eb="2">
      <t>エンガル</t>
    </rPh>
    <phoneticPr fontId="5"/>
  </si>
  <si>
    <t>01555201002</t>
  </si>
  <si>
    <t>幌内</t>
    <rPh sb="0" eb="2">
      <t>ホロナイ</t>
    </rPh>
    <phoneticPr fontId="5"/>
  </si>
  <si>
    <t>01563201003</t>
  </si>
  <si>
    <t>北見東</t>
    <rPh sb="0" eb="2">
      <t>キタミ</t>
    </rPh>
    <rPh sb="2" eb="3">
      <t>ヒガシ</t>
    </rPh>
    <phoneticPr fontId="5"/>
  </si>
  <si>
    <t>01208201005</t>
  </si>
  <si>
    <t>佐呂間</t>
    <rPh sb="0" eb="3">
      <t>サロマ</t>
    </rPh>
    <phoneticPr fontId="5"/>
  </si>
  <si>
    <t>01552201004</t>
  </si>
  <si>
    <t>安国</t>
    <rPh sb="0" eb="2">
      <t>ヤスクニ</t>
    </rPh>
    <phoneticPr fontId="5"/>
  </si>
  <si>
    <t>01555201003</t>
  </si>
  <si>
    <t>西興部村</t>
    <rPh sb="0" eb="4">
      <t>ニシオコッペムラ</t>
    </rPh>
    <phoneticPr fontId="5"/>
  </si>
  <si>
    <t>上興部</t>
    <rPh sb="0" eb="1">
      <t>カミ</t>
    </rPh>
    <rPh sb="1" eb="3">
      <t>オコッペ</t>
    </rPh>
    <phoneticPr fontId="5"/>
  </si>
  <si>
    <t>01562201001</t>
  </si>
  <si>
    <t>北見中央</t>
    <rPh sb="0" eb="2">
      <t>キタミ</t>
    </rPh>
    <rPh sb="2" eb="4">
      <t>チュウオウ</t>
    </rPh>
    <phoneticPr fontId="5"/>
  </si>
  <si>
    <t>01208201006</t>
  </si>
  <si>
    <t>美幌町</t>
    <rPh sb="0" eb="3">
      <t>ビホロチョウ</t>
    </rPh>
    <phoneticPr fontId="5"/>
  </si>
  <si>
    <t>美幌</t>
    <rPh sb="0" eb="2">
      <t>ビホロ</t>
    </rPh>
    <phoneticPr fontId="5"/>
  </si>
  <si>
    <t>01543201001</t>
  </si>
  <si>
    <t>生田原</t>
    <rPh sb="0" eb="3">
      <t>イクタハラ</t>
    </rPh>
    <phoneticPr fontId="5"/>
  </si>
  <si>
    <t>01555201004</t>
  </si>
  <si>
    <t>西興部</t>
    <rPh sb="0" eb="3">
      <t>ニシオコッペ</t>
    </rPh>
    <phoneticPr fontId="5"/>
  </si>
  <si>
    <t>01562201002</t>
  </si>
  <si>
    <t>北見西</t>
    <rPh sb="0" eb="2">
      <t>キタミ</t>
    </rPh>
    <rPh sb="2" eb="3">
      <t>ニシ</t>
    </rPh>
    <phoneticPr fontId="5"/>
  </si>
  <si>
    <t>01208201007</t>
  </si>
  <si>
    <t>津別町</t>
    <phoneticPr fontId="5"/>
  </si>
  <si>
    <t>津別</t>
    <rPh sb="0" eb="2">
      <t>ツベツ</t>
    </rPh>
    <phoneticPr fontId="5"/>
  </si>
  <si>
    <t>01544201001</t>
  </si>
  <si>
    <t>湧別町</t>
    <rPh sb="0" eb="2">
      <t>ユウベツ</t>
    </rPh>
    <rPh sb="2" eb="3">
      <t>チョウ</t>
    </rPh>
    <phoneticPr fontId="5"/>
  </si>
  <si>
    <t>上湧別</t>
    <rPh sb="0" eb="3">
      <t>カミユウベツ</t>
    </rPh>
    <phoneticPr fontId="5"/>
  </si>
  <si>
    <t>01559201002</t>
  </si>
  <si>
    <t>興部町</t>
    <rPh sb="0" eb="3">
      <t>オコッペチョウ</t>
    </rPh>
    <phoneticPr fontId="5"/>
  </si>
  <si>
    <t>興部</t>
    <rPh sb="0" eb="2">
      <t>オコッペ</t>
    </rPh>
    <phoneticPr fontId="5"/>
  </si>
  <si>
    <t>01561201001</t>
  </si>
  <si>
    <t>北見南</t>
    <rPh sb="0" eb="2">
      <t>キタミ</t>
    </rPh>
    <rPh sb="2" eb="3">
      <t>ミナミ</t>
    </rPh>
    <phoneticPr fontId="5"/>
  </si>
  <si>
    <t>01208201009</t>
  </si>
  <si>
    <t>大空町</t>
    <rPh sb="0" eb="3">
      <t>オオゾラチョウ</t>
    </rPh>
    <phoneticPr fontId="5"/>
  </si>
  <si>
    <t>女満別</t>
    <rPh sb="0" eb="3">
      <t>メマンベツ</t>
    </rPh>
    <phoneticPr fontId="5"/>
  </si>
  <si>
    <t>01564201001</t>
  </si>
  <si>
    <t>湧別</t>
    <rPh sb="0" eb="2">
      <t>ユウベツ</t>
    </rPh>
    <phoneticPr fontId="5"/>
  </si>
  <si>
    <t>01559201003</t>
  </si>
  <si>
    <t>沙留</t>
    <rPh sb="0" eb="1">
      <t>サ</t>
    </rPh>
    <rPh sb="1" eb="2">
      <t>ルモイ</t>
    </rPh>
    <phoneticPr fontId="5"/>
  </si>
  <si>
    <t>（廃店 興部へ統合）</t>
    <rPh sb="4" eb="6">
      <t>オコッペ</t>
    </rPh>
    <phoneticPr fontId="5"/>
  </si>
  <si>
    <t>仁頃</t>
    <rPh sb="0" eb="1">
      <t>ニ</t>
    </rPh>
    <rPh sb="1" eb="2">
      <t>コロ</t>
    </rPh>
    <phoneticPr fontId="5"/>
  </si>
  <si>
    <t>01208201008</t>
  </si>
  <si>
    <t>東藻琴</t>
    <rPh sb="0" eb="1">
      <t>ヒガシ</t>
    </rPh>
    <rPh sb="1" eb="3">
      <t>モコト</t>
    </rPh>
    <phoneticPr fontId="5"/>
  </si>
  <si>
    <t>01564201002</t>
  </si>
  <si>
    <t>芭露</t>
    <rPh sb="0" eb="1">
      <t>バ</t>
    </rPh>
    <rPh sb="1" eb="2">
      <t>ロ</t>
    </rPh>
    <phoneticPr fontId="5"/>
  </si>
  <si>
    <t>（廃店 湧別へ統合）</t>
    <rPh sb="4" eb="6">
      <t>ユウベツ</t>
    </rPh>
    <phoneticPr fontId="5"/>
  </si>
  <si>
    <t>紋別市</t>
    <rPh sb="0" eb="3">
      <t>モンベツシ</t>
    </rPh>
    <phoneticPr fontId="5"/>
  </si>
  <si>
    <t>01219201001</t>
  </si>
  <si>
    <t>端野</t>
    <rPh sb="0" eb="2">
      <t>タンノ</t>
    </rPh>
    <phoneticPr fontId="5"/>
  </si>
  <si>
    <t>01208201010</t>
  </si>
  <si>
    <t>網走市</t>
    <rPh sb="0" eb="3">
      <t>アバシリシ</t>
    </rPh>
    <phoneticPr fontId="5"/>
  </si>
  <si>
    <t>網走西部</t>
    <rPh sb="0" eb="2">
      <t>アバシリ</t>
    </rPh>
    <rPh sb="2" eb="4">
      <t>セイブ</t>
    </rPh>
    <phoneticPr fontId="5"/>
  </si>
  <si>
    <t>01211201001</t>
  </si>
  <si>
    <t>紋別南</t>
    <rPh sb="0" eb="2">
      <t>モンベツ</t>
    </rPh>
    <rPh sb="2" eb="3">
      <t>ミナミ</t>
    </rPh>
    <phoneticPr fontId="5"/>
  </si>
  <si>
    <t>01219201002</t>
  </si>
  <si>
    <t>常呂</t>
    <rPh sb="0" eb="2">
      <t>トコロ</t>
    </rPh>
    <phoneticPr fontId="5"/>
  </si>
  <si>
    <t>01208201011</t>
  </si>
  <si>
    <t>網走東部</t>
    <rPh sb="0" eb="2">
      <t>アバシリ</t>
    </rPh>
    <rPh sb="2" eb="4">
      <t>トウブ</t>
    </rPh>
    <phoneticPr fontId="5"/>
  </si>
  <si>
    <t>01211201002</t>
  </si>
  <si>
    <t>小向</t>
    <rPh sb="0" eb="2">
      <t>コムカイ</t>
    </rPh>
    <phoneticPr fontId="5"/>
  </si>
  <si>
    <t>01219201003</t>
  </si>
  <si>
    <t>訓子府町</t>
    <rPh sb="0" eb="4">
      <t>クンネップチョウ</t>
    </rPh>
    <phoneticPr fontId="5"/>
  </si>
  <si>
    <t>訓子府</t>
    <rPh sb="0" eb="3">
      <t>クンネップ</t>
    </rPh>
    <phoneticPr fontId="5"/>
  </si>
  <si>
    <t>01549201001</t>
  </si>
  <si>
    <t>卯原内</t>
    <rPh sb="0" eb="3">
      <t>ウバラナイ</t>
    </rPh>
    <phoneticPr fontId="5"/>
  </si>
  <si>
    <t>01211201003</t>
  </si>
  <si>
    <t>沼の上</t>
    <rPh sb="0" eb="1">
      <t>ヌマ</t>
    </rPh>
    <rPh sb="2" eb="3">
      <t>ウエ</t>
    </rPh>
    <phoneticPr fontId="5"/>
  </si>
  <si>
    <t>01219201004</t>
  </si>
  <si>
    <t>置戸町</t>
    <rPh sb="0" eb="1">
      <t>オ</t>
    </rPh>
    <rPh sb="1" eb="2">
      <t>ト</t>
    </rPh>
    <rPh sb="2" eb="3">
      <t>チョウ</t>
    </rPh>
    <phoneticPr fontId="5"/>
  </si>
  <si>
    <t>北浜</t>
    <rPh sb="0" eb="1">
      <t>キタ</t>
    </rPh>
    <rPh sb="1" eb="2">
      <t>ハマ</t>
    </rPh>
    <phoneticPr fontId="5"/>
  </si>
  <si>
    <t>（廃店 網走東部へ統合）</t>
    <rPh sb="4" eb="6">
      <t>アバシリ</t>
    </rPh>
    <rPh sb="6" eb="8">
      <t>トウブ</t>
    </rPh>
    <phoneticPr fontId="5"/>
  </si>
  <si>
    <t>上渚滑</t>
    <rPh sb="0" eb="1">
      <t>カミ</t>
    </rPh>
    <rPh sb="1" eb="2">
      <t>ショ</t>
    </rPh>
    <rPh sb="2" eb="3">
      <t>ナメラ</t>
    </rPh>
    <phoneticPr fontId="5"/>
  </si>
  <si>
    <t>01219201005</t>
  </si>
  <si>
    <t>小清水町</t>
    <rPh sb="0" eb="4">
      <t>コシミズチョウ</t>
    </rPh>
    <phoneticPr fontId="5"/>
  </si>
  <si>
    <t>浜小清水</t>
    <rPh sb="0" eb="4">
      <t>ハマコシミズ</t>
    </rPh>
    <phoneticPr fontId="5"/>
  </si>
  <si>
    <t>01547201001</t>
  </si>
  <si>
    <t>滝上町</t>
    <rPh sb="0" eb="3">
      <t>タキノウエチョウ</t>
    </rPh>
    <phoneticPr fontId="5"/>
  </si>
  <si>
    <t>滝の上</t>
    <rPh sb="0" eb="1">
      <t>タキ</t>
    </rPh>
    <rPh sb="2" eb="3">
      <t>ウエ</t>
    </rPh>
    <phoneticPr fontId="5"/>
  </si>
  <si>
    <t>01560201001</t>
  </si>
  <si>
    <t>小清水</t>
    <rPh sb="0" eb="3">
      <t>コシミズ</t>
    </rPh>
    <phoneticPr fontId="5"/>
  </si>
  <si>
    <t>01547201002</t>
  </si>
  <si>
    <t>濁川</t>
    <rPh sb="0" eb="2">
      <t>ニゴリガワ</t>
    </rPh>
    <phoneticPr fontId="5"/>
  </si>
  <si>
    <t>01560201002</t>
  </si>
  <si>
    <t>止別</t>
    <rPh sb="0" eb="2">
      <t>ヤムベツ</t>
    </rPh>
    <phoneticPr fontId="5"/>
  </si>
  <si>
    <t>（廃店 小清水へ統合）</t>
    <rPh sb="4" eb="7">
      <t>コシミズ</t>
    </rPh>
    <phoneticPr fontId="5"/>
  </si>
  <si>
    <t>01547201003</t>
  </si>
  <si>
    <t>斜里町</t>
    <rPh sb="0" eb="3">
      <t>シャリチョウ</t>
    </rPh>
    <phoneticPr fontId="5"/>
  </si>
  <si>
    <t>斜里</t>
    <rPh sb="0" eb="2">
      <t>シャリ</t>
    </rPh>
    <phoneticPr fontId="5"/>
  </si>
  <si>
    <t>01545201001</t>
  </si>
  <si>
    <t>清里町</t>
    <rPh sb="0" eb="3">
      <t>キヨサトチョウ</t>
    </rPh>
    <phoneticPr fontId="5"/>
  </si>
  <si>
    <t>清里</t>
    <rPh sb="0" eb="2">
      <t>キヨサト</t>
    </rPh>
    <phoneticPr fontId="5"/>
  </si>
  <si>
    <t>01546201001</t>
  </si>
  <si>
    <t>札弦</t>
    <rPh sb="0" eb="2">
      <t>サッツル</t>
    </rPh>
    <phoneticPr fontId="5"/>
  </si>
  <si>
    <t>01546201002</t>
  </si>
  <si>
    <t>釧路・根室地区</t>
    <phoneticPr fontId="5"/>
  </si>
  <si>
    <r>
      <t>▼阿部新聞店</t>
    </r>
    <r>
      <rPr>
        <b/>
        <sz val="9.5"/>
        <rFont val="ＭＳ Ｐゴシック"/>
        <family val="3"/>
        <charset val="128"/>
      </rPr>
      <t>（B地区）</t>
    </r>
    <rPh sb="1" eb="3">
      <t>アベ</t>
    </rPh>
    <rPh sb="3" eb="5">
      <t>シンブン</t>
    </rPh>
    <rPh sb="5" eb="6">
      <t>ミセ</t>
    </rPh>
    <phoneticPr fontId="5"/>
  </si>
  <si>
    <t>※釧路市内会</t>
    <rPh sb="1" eb="3">
      <t>クシロ</t>
    </rPh>
    <rPh sb="3" eb="5">
      <t>シナイ</t>
    </rPh>
    <rPh sb="5" eb="6">
      <t>カイ</t>
    </rPh>
    <phoneticPr fontId="5"/>
  </si>
  <si>
    <r>
      <t>▼釧路市</t>
    </r>
    <r>
      <rPr>
        <b/>
        <sz val="10"/>
        <rFont val="ＭＳ Ｐゴシック"/>
        <family val="3"/>
        <charset val="128"/>
      </rPr>
      <t>（E地区）　</t>
    </r>
    <rPh sb="1" eb="3">
      <t>クシロ</t>
    </rPh>
    <rPh sb="3" eb="4">
      <t>シナイ</t>
    </rPh>
    <phoneticPr fontId="5"/>
  </si>
  <si>
    <r>
      <t>▼白糠・厚岸方面</t>
    </r>
    <r>
      <rPr>
        <b/>
        <sz val="10"/>
        <rFont val="ＭＳ Ｐゴシック"/>
        <family val="3"/>
        <charset val="128"/>
      </rPr>
      <t>（E地区）　</t>
    </r>
    <rPh sb="1" eb="3">
      <t>シラヌカ</t>
    </rPh>
    <rPh sb="4" eb="6">
      <t>アッケシ</t>
    </rPh>
    <phoneticPr fontId="5"/>
  </si>
  <si>
    <r>
      <t>▼根室・中標津方面</t>
    </r>
    <r>
      <rPr>
        <b/>
        <sz val="10"/>
        <rFont val="ＭＳ Ｐゴシック"/>
        <family val="3"/>
        <charset val="128"/>
      </rPr>
      <t>（E地区）　</t>
    </r>
    <rPh sb="7" eb="9">
      <t>ホウメン</t>
    </rPh>
    <phoneticPr fontId="5"/>
  </si>
  <si>
    <t>釧路市</t>
    <rPh sb="0" eb="2">
      <t>クシロ</t>
    </rPh>
    <rPh sb="2" eb="3">
      <t>シ</t>
    </rPh>
    <phoneticPr fontId="5"/>
  </si>
  <si>
    <t>阿部本店</t>
    <rPh sb="0" eb="2">
      <t>アベ</t>
    </rPh>
    <rPh sb="2" eb="4">
      <t>ホンテン</t>
    </rPh>
    <phoneticPr fontId="5"/>
  </si>
  <si>
    <t>01206201007</t>
  </si>
  <si>
    <t>釧路市</t>
    <phoneticPr fontId="5"/>
  </si>
  <si>
    <t>南大通本店</t>
    <rPh sb="0" eb="1">
      <t>ミナミ</t>
    </rPh>
    <rPh sb="1" eb="3">
      <t>オオドオリ</t>
    </rPh>
    <rPh sb="3" eb="5">
      <t>ホンテン</t>
    </rPh>
    <phoneticPr fontId="5"/>
  </si>
  <si>
    <t>01206201018</t>
  </si>
  <si>
    <t>白糠町</t>
    <rPh sb="0" eb="3">
      <t>シラヌカチョウ</t>
    </rPh>
    <phoneticPr fontId="5"/>
  </si>
  <si>
    <t>庶路</t>
    <rPh sb="0" eb="2">
      <t>ショロ</t>
    </rPh>
    <phoneticPr fontId="5"/>
  </si>
  <si>
    <t>01668201001</t>
  </si>
  <si>
    <t>根室市</t>
    <rPh sb="0" eb="3">
      <t>ネムロシ</t>
    </rPh>
    <phoneticPr fontId="5"/>
  </si>
  <si>
    <t>厚床</t>
    <rPh sb="0" eb="2">
      <t>アットコ</t>
    </rPh>
    <phoneticPr fontId="5"/>
  </si>
  <si>
    <t>01223201001</t>
  </si>
  <si>
    <t>共栄</t>
    <rPh sb="0" eb="2">
      <t>キョウエイ</t>
    </rPh>
    <phoneticPr fontId="5"/>
  </si>
  <si>
    <t>01206201008</t>
  </si>
  <si>
    <t>釧路武佐</t>
    <rPh sb="0" eb="2">
      <t>クシロ</t>
    </rPh>
    <rPh sb="2" eb="4">
      <t>ムサ</t>
    </rPh>
    <phoneticPr fontId="5"/>
  </si>
  <si>
    <t>01206201001</t>
  </si>
  <si>
    <t>白糠</t>
    <rPh sb="0" eb="2">
      <t>シラヌカ</t>
    </rPh>
    <phoneticPr fontId="5"/>
  </si>
  <si>
    <t>01668201002</t>
  </si>
  <si>
    <t>落石</t>
    <rPh sb="0" eb="2">
      <t>ラクセキ</t>
    </rPh>
    <phoneticPr fontId="5"/>
  </si>
  <si>
    <t>01223201002</t>
  </si>
  <si>
    <t>中園</t>
    <rPh sb="0" eb="2">
      <t>ナカゾノ</t>
    </rPh>
    <phoneticPr fontId="5"/>
  </si>
  <si>
    <t>01206201009</t>
  </si>
  <si>
    <t>望洋</t>
    <rPh sb="0" eb="2">
      <t>ボウヨウ</t>
    </rPh>
    <phoneticPr fontId="5"/>
  </si>
  <si>
    <t>01206201002</t>
  </si>
  <si>
    <t>鶴居村</t>
    <rPh sb="0" eb="3">
      <t>ツルイムラ</t>
    </rPh>
    <phoneticPr fontId="5"/>
  </si>
  <si>
    <t>鶴居</t>
    <rPh sb="0" eb="2">
      <t>ツルイ</t>
    </rPh>
    <phoneticPr fontId="5"/>
  </si>
  <si>
    <t>01667201001</t>
  </si>
  <si>
    <t>根室東部</t>
    <rPh sb="0" eb="2">
      <t>ネムロ</t>
    </rPh>
    <rPh sb="2" eb="4">
      <t>トウブ</t>
    </rPh>
    <phoneticPr fontId="5"/>
  </si>
  <si>
    <t>01223201003</t>
  </si>
  <si>
    <t>芦野</t>
    <rPh sb="0" eb="2">
      <t>アシノ</t>
    </rPh>
    <phoneticPr fontId="5"/>
  </si>
  <si>
    <t>01206201010</t>
  </si>
  <si>
    <t>鳥取</t>
    <rPh sb="0" eb="2">
      <t>トットリ</t>
    </rPh>
    <phoneticPr fontId="5"/>
  </si>
  <si>
    <t>01206201003</t>
  </si>
  <si>
    <t>標茶町</t>
    <rPh sb="0" eb="3">
      <t>シベチャチョウ</t>
    </rPh>
    <phoneticPr fontId="5"/>
  </si>
  <si>
    <t>塘路</t>
    <rPh sb="0" eb="2">
      <t>トウロ</t>
    </rPh>
    <phoneticPr fontId="5"/>
  </si>
  <si>
    <t>01664201001</t>
  </si>
  <si>
    <t>根室西部</t>
    <rPh sb="0" eb="2">
      <t>ネムロ</t>
    </rPh>
    <rPh sb="2" eb="4">
      <t>セイブ</t>
    </rPh>
    <phoneticPr fontId="5"/>
  </si>
  <si>
    <t>01223201004</t>
  </si>
  <si>
    <t>美原</t>
    <rPh sb="0" eb="2">
      <t>ミハラ</t>
    </rPh>
    <phoneticPr fontId="5"/>
  </si>
  <si>
    <t>01206201011</t>
  </si>
  <si>
    <t>大楽毛</t>
    <rPh sb="0" eb="3">
      <t>オタノシケ</t>
    </rPh>
    <phoneticPr fontId="5"/>
  </si>
  <si>
    <t>標茶</t>
    <rPh sb="0" eb="2">
      <t>シベチャ</t>
    </rPh>
    <phoneticPr fontId="5"/>
  </si>
  <si>
    <t>01664201002</t>
  </si>
  <si>
    <t>花咲</t>
    <rPh sb="0" eb="2">
      <t>ハナサキ</t>
    </rPh>
    <phoneticPr fontId="5"/>
  </si>
  <si>
    <t>01223201005</t>
  </si>
  <si>
    <t>貝塚通</t>
    <rPh sb="0" eb="2">
      <t>カイズカ</t>
    </rPh>
    <rPh sb="2" eb="3">
      <t>トオ</t>
    </rPh>
    <phoneticPr fontId="5"/>
  </si>
  <si>
    <t>01206201012</t>
  </si>
  <si>
    <t>磯分内</t>
    <rPh sb="0" eb="3">
      <t>イソブンナイ</t>
    </rPh>
    <phoneticPr fontId="5"/>
  </si>
  <si>
    <t>01664201003</t>
  </si>
  <si>
    <t>別海町</t>
    <rPh sb="0" eb="1">
      <t>ベツ</t>
    </rPh>
    <rPh sb="1" eb="2">
      <t>カイ</t>
    </rPh>
    <rPh sb="2" eb="3">
      <t>チョウ</t>
    </rPh>
    <phoneticPr fontId="5"/>
  </si>
  <si>
    <t>別海</t>
    <rPh sb="0" eb="1">
      <t>ベツ</t>
    </rPh>
    <rPh sb="1" eb="2">
      <t>カイ</t>
    </rPh>
    <phoneticPr fontId="5"/>
  </si>
  <si>
    <t>01691201001</t>
  </si>
  <si>
    <t>白樺</t>
    <rPh sb="0" eb="2">
      <t>シラカバ</t>
    </rPh>
    <phoneticPr fontId="5"/>
  </si>
  <si>
    <t>01206201013</t>
  </si>
  <si>
    <t>虹別</t>
    <rPh sb="0" eb="2">
      <t>ニジベツ</t>
    </rPh>
    <phoneticPr fontId="5"/>
  </si>
  <si>
    <t>01664201004</t>
  </si>
  <si>
    <t>中春別</t>
    <rPh sb="0" eb="1">
      <t>ナカ</t>
    </rPh>
    <rPh sb="1" eb="2">
      <t>シュン</t>
    </rPh>
    <rPh sb="2" eb="3">
      <t>ベツ</t>
    </rPh>
    <phoneticPr fontId="5"/>
  </si>
  <si>
    <t>01691201002</t>
  </si>
  <si>
    <t>釧路町</t>
    <rPh sb="0" eb="3">
      <t>クシロチョウ</t>
    </rPh>
    <phoneticPr fontId="5"/>
  </si>
  <si>
    <t>曙</t>
    <rPh sb="0" eb="1">
      <t>アケボノ</t>
    </rPh>
    <phoneticPr fontId="5"/>
  </si>
  <si>
    <t>01661201003</t>
  </si>
  <si>
    <t>弟子屈町</t>
    <rPh sb="3" eb="4">
      <t>チョウ</t>
    </rPh>
    <phoneticPr fontId="5"/>
  </si>
  <si>
    <t>弟子屈</t>
    <rPh sb="0" eb="1">
      <t>オトウト</t>
    </rPh>
    <rPh sb="1" eb="2">
      <t>コ</t>
    </rPh>
    <rPh sb="2" eb="3">
      <t>クツ</t>
    </rPh>
    <phoneticPr fontId="5"/>
  </si>
  <si>
    <t>01665201001</t>
  </si>
  <si>
    <t>上春別</t>
    <rPh sb="0" eb="1">
      <t>カミ</t>
    </rPh>
    <rPh sb="1" eb="2">
      <t>シュン</t>
    </rPh>
    <rPh sb="2" eb="3">
      <t>ベツ</t>
    </rPh>
    <phoneticPr fontId="5"/>
  </si>
  <si>
    <t>01691201003</t>
  </si>
  <si>
    <t>遠矢</t>
    <rPh sb="0" eb="1">
      <t>トオ</t>
    </rPh>
    <rPh sb="1" eb="2">
      <t>ヤ</t>
    </rPh>
    <phoneticPr fontId="5"/>
  </si>
  <si>
    <t>01661201004</t>
  </si>
  <si>
    <t>釧路市</t>
    <rPh sb="0" eb="3">
      <t>クシロシ</t>
    </rPh>
    <phoneticPr fontId="5"/>
  </si>
  <si>
    <t>音別</t>
    <rPh sb="0" eb="2">
      <t>オンベツ</t>
    </rPh>
    <phoneticPr fontId="5"/>
  </si>
  <si>
    <t>01206201004</t>
  </si>
  <si>
    <t>美留和</t>
    <rPh sb="0" eb="3">
      <t>ビルワ</t>
    </rPh>
    <phoneticPr fontId="5"/>
  </si>
  <si>
    <t>01665201002</t>
  </si>
  <si>
    <t>西春別駅前</t>
    <rPh sb="0" eb="1">
      <t>ニシ</t>
    </rPh>
    <rPh sb="1" eb="2">
      <t>シュン</t>
    </rPh>
    <rPh sb="2" eb="3">
      <t>ベツ</t>
    </rPh>
    <rPh sb="3" eb="5">
      <t>エキマエ</t>
    </rPh>
    <phoneticPr fontId="5"/>
  </si>
  <si>
    <t>01691201005</t>
  </si>
  <si>
    <t>別保</t>
    <rPh sb="0" eb="2">
      <t>ベッポ</t>
    </rPh>
    <phoneticPr fontId="5"/>
  </si>
  <si>
    <t>01661201001</t>
  </si>
  <si>
    <t>阿寒</t>
    <rPh sb="0" eb="2">
      <t>アカン</t>
    </rPh>
    <phoneticPr fontId="5"/>
  </si>
  <si>
    <t>01206201005</t>
  </si>
  <si>
    <t>川湯</t>
    <rPh sb="0" eb="1">
      <t>カワ</t>
    </rPh>
    <rPh sb="1" eb="2">
      <t>ユ</t>
    </rPh>
    <phoneticPr fontId="5"/>
  </si>
  <si>
    <t>01665201003</t>
  </si>
  <si>
    <t>中標津町</t>
    <rPh sb="0" eb="4">
      <t>ナカシベツチョウ</t>
    </rPh>
    <phoneticPr fontId="5"/>
  </si>
  <si>
    <t>計根別</t>
    <rPh sb="0" eb="1">
      <t>ケイ</t>
    </rPh>
    <rPh sb="1" eb="2">
      <t>ネ</t>
    </rPh>
    <rPh sb="2" eb="3">
      <t>ベツ</t>
    </rPh>
    <phoneticPr fontId="5"/>
  </si>
  <si>
    <t>01692201001</t>
  </si>
  <si>
    <t>阿寒湖畔</t>
    <rPh sb="0" eb="2">
      <t>アカン</t>
    </rPh>
    <rPh sb="2" eb="4">
      <t>コハン</t>
    </rPh>
    <phoneticPr fontId="5"/>
  </si>
  <si>
    <t>01206201019</t>
  </si>
  <si>
    <t>厚岸町</t>
    <phoneticPr fontId="5"/>
  </si>
  <si>
    <t>尾幌</t>
    <rPh sb="0" eb="2">
      <t>オボロ</t>
    </rPh>
    <phoneticPr fontId="5"/>
  </si>
  <si>
    <t>01662201002</t>
  </si>
  <si>
    <t>中標津</t>
    <rPh sb="0" eb="3">
      <t>ナカシベツ</t>
    </rPh>
    <phoneticPr fontId="5"/>
  </si>
  <si>
    <t>01692201002</t>
  </si>
  <si>
    <t>厚岸</t>
    <rPh sb="0" eb="2">
      <t>アッケシ</t>
    </rPh>
    <phoneticPr fontId="5"/>
  </si>
  <si>
    <t>01662201003</t>
  </si>
  <si>
    <t>武佐</t>
    <rPh sb="0" eb="2">
      <t>ムサ</t>
    </rPh>
    <phoneticPr fontId="5"/>
  </si>
  <si>
    <t>（廃店 中標津へ統合）</t>
    <rPh sb="4" eb="7">
      <t>ナカシベツ</t>
    </rPh>
    <phoneticPr fontId="5"/>
  </si>
  <si>
    <t>01692201004</t>
  </si>
  <si>
    <t>厚岸支店</t>
    <rPh sb="0" eb="2">
      <t>アッケシ</t>
    </rPh>
    <rPh sb="2" eb="4">
      <t>シテン</t>
    </rPh>
    <phoneticPr fontId="5"/>
  </si>
  <si>
    <t>（廃店 厚岸へ統合）</t>
    <rPh sb="4" eb="6">
      <t>アッケシ</t>
    </rPh>
    <phoneticPr fontId="5"/>
  </si>
  <si>
    <t>01662201004</t>
  </si>
  <si>
    <t>標津町</t>
    <rPh sb="0" eb="3">
      <t>シベツチョウ</t>
    </rPh>
    <phoneticPr fontId="5"/>
  </si>
  <si>
    <t>川北</t>
    <rPh sb="0" eb="2">
      <t>カワキタ</t>
    </rPh>
    <phoneticPr fontId="5"/>
  </si>
  <si>
    <t>01693201001</t>
  </si>
  <si>
    <t>浜中町</t>
    <rPh sb="0" eb="3">
      <t>ハマナカチョウ</t>
    </rPh>
    <phoneticPr fontId="5"/>
  </si>
  <si>
    <t>茶内</t>
    <rPh sb="0" eb="2">
      <t>チャナイ</t>
    </rPh>
    <phoneticPr fontId="5"/>
  </si>
  <si>
    <t>01663201001</t>
  </si>
  <si>
    <t>標津</t>
    <rPh sb="0" eb="2">
      <t>シベツ</t>
    </rPh>
    <phoneticPr fontId="5"/>
  </si>
  <si>
    <t>01693201002</t>
  </si>
  <si>
    <t>浜中</t>
    <rPh sb="0" eb="2">
      <t>ハマナカ</t>
    </rPh>
    <phoneticPr fontId="5"/>
  </si>
  <si>
    <t>01663201002</t>
  </si>
  <si>
    <t>羅臼町</t>
    <rPh sb="0" eb="3">
      <t>ラウスチョウ</t>
    </rPh>
    <phoneticPr fontId="5"/>
  </si>
  <si>
    <t>羅臼</t>
    <rPh sb="0" eb="2">
      <t>ラウス</t>
    </rPh>
    <phoneticPr fontId="5"/>
  </si>
  <si>
    <t>01694201001</t>
  </si>
  <si>
    <t>霧多布</t>
    <rPh sb="0" eb="1">
      <t>キリ</t>
    </rPh>
    <rPh sb="1" eb="2">
      <t>タ</t>
    </rPh>
    <rPh sb="2" eb="3">
      <t>ギレ</t>
    </rPh>
    <phoneticPr fontId="5"/>
  </si>
  <si>
    <t>01663201003</t>
  </si>
  <si>
    <t>Ｂ地区定数計</t>
    <rPh sb="1" eb="3">
      <t>チク</t>
    </rPh>
    <rPh sb="3" eb="5">
      <t>テイスウ</t>
    </rPh>
    <rPh sb="5" eb="6">
      <t>ケイ</t>
    </rPh>
    <phoneticPr fontId="5"/>
  </si>
  <si>
    <t>帯広・十勝地区</t>
    <phoneticPr fontId="5"/>
  </si>
  <si>
    <r>
      <t>▼帯広市・近郊</t>
    </r>
    <r>
      <rPr>
        <b/>
        <sz val="10"/>
        <rFont val="ＭＳ Ｐゴシック"/>
        <family val="3"/>
        <charset val="128"/>
      </rPr>
      <t>（E地区）　</t>
    </r>
    <rPh sb="1" eb="4">
      <t>オビヒロシ</t>
    </rPh>
    <rPh sb="5" eb="7">
      <t>キンコウ</t>
    </rPh>
    <phoneticPr fontId="5"/>
  </si>
  <si>
    <r>
      <t>▼池田・足寄・陸別方面</t>
    </r>
    <r>
      <rPr>
        <b/>
        <sz val="10"/>
        <rFont val="ＭＳ Ｐゴシック"/>
        <family val="3"/>
        <charset val="128"/>
      </rPr>
      <t>（E地区）　</t>
    </r>
    <rPh sb="1" eb="3">
      <t>イケダ</t>
    </rPh>
    <rPh sb="4" eb="6">
      <t>アショロ</t>
    </rPh>
    <rPh sb="7" eb="9">
      <t>リクベツ</t>
    </rPh>
    <rPh sb="9" eb="11">
      <t>ホウメン</t>
    </rPh>
    <phoneticPr fontId="5"/>
  </si>
  <si>
    <r>
      <t>▼中札内・広尾方面</t>
    </r>
    <r>
      <rPr>
        <b/>
        <sz val="10"/>
        <rFont val="ＭＳ Ｐゴシック"/>
        <family val="3"/>
        <charset val="128"/>
      </rPr>
      <t>（E地区）　</t>
    </r>
    <rPh sb="1" eb="4">
      <t>ナカサツナイ</t>
    </rPh>
    <rPh sb="5" eb="7">
      <t>ヒロオ</t>
    </rPh>
    <rPh sb="7" eb="9">
      <t>ホウメン</t>
    </rPh>
    <phoneticPr fontId="5"/>
  </si>
  <si>
    <t>帯広市</t>
    <rPh sb="0" eb="3">
      <t>オビヒロシ</t>
    </rPh>
    <phoneticPr fontId="5"/>
  </si>
  <si>
    <t>帯広中央</t>
    <rPh sb="0" eb="2">
      <t>オビヒロ</t>
    </rPh>
    <rPh sb="2" eb="4">
      <t>チュウオウ</t>
    </rPh>
    <phoneticPr fontId="5"/>
  </si>
  <si>
    <t>帯広市</t>
    <phoneticPr fontId="5"/>
  </si>
  <si>
    <t>大正</t>
    <rPh sb="0" eb="2">
      <t>タイショウ</t>
    </rPh>
    <phoneticPr fontId="5"/>
  </si>
  <si>
    <t>池田町</t>
    <rPh sb="0" eb="3">
      <t>イケダチョウ</t>
    </rPh>
    <phoneticPr fontId="5"/>
  </si>
  <si>
    <t>池田</t>
    <rPh sb="0" eb="2">
      <t>イケダ</t>
    </rPh>
    <phoneticPr fontId="5"/>
  </si>
  <si>
    <t>中札内村</t>
    <rPh sb="0" eb="4">
      <t>ナカサツナイムラ</t>
    </rPh>
    <phoneticPr fontId="5"/>
  </si>
  <si>
    <t>中札内</t>
    <rPh sb="0" eb="3">
      <t>ナカサツナイ</t>
    </rPh>
    <phoneticPr fontId="5"/>
  </si>
  <si>
    <t>帯広北部</t>
    <rPh sb="0" eb="2">
      <t>オビヒロ</t>
    </rPh>
    <rPh sb="2" eb="4">
      <t>ホクブ</t>
    </rPh>
    <phoneticPr fontId="5"/>
  </si>
  <si>
    <t>愛国</t>
    <rPh sb="0" eb="2">
      <t>アイコク</t>
    </rPh>
    <phoneticPr fontId="5"/>
  </si>
  <si>
    <t>高島</t>
    <rPh sb="0" eb="2">
      <t>タカシマ</t>
    </rPh>
    <phoneticPr fontId="5"/>
  </si>
  <si>
    <t>上札内</t>
    <rPh sb="0" eb="3">
      <t>カミサツナイ</t>
    </rPh>
    <phoneticPr fontId="5"/>
  </si>
  <si>
    <t>帯広西部</t>
    <rPh sb="0" eb="2">
      <t>オビヒロ</t>
    </rPh>
    <rPh sb="2" eb="4">
      <t>セイブ</t>
    </rPh>
    <phoneticPr fontId="5"/>
  </si>
  <si>
    <t>清川</t>
    <rPh sb="0" eb="2">
      <t>キヨカワ</t>
    </rPh>
    <phoneticPr fontId="5"/>
  </si>
  <si>
    <t>豊頃町</t>
    <rPh sb="0" eb="3">
      <t>トヨコロチョウ</t>
    </rPh>
    <phoneticPr fontId="5"/>
  </si>
  <si>
    <t>茂岩</t>
    <rPh sb="0" eb="2">
      <t>モイワ</t>
    </rPh>
    <phoneticPr fontId="5"/>
  </si>
  <si>
    <t>更別村</t>
    <rPh sb="0" eb="2">
      <t>サラベツ</t>
    </rPh>
    <rPh sb="2" eb="3">
      <t>ムラ</t>
    </rPh>
    <phoneticPr fontId="5"/>
  </si>
  <si>
    <t>更別</t>
    <rPh sb="0" eb="2">
      <t>サラベツ</t>
    </rPh>
    <phoneticPr fontId="5"/>
  </si>
  <si>
    <t>帯広南部</t>
    <rPh sb="0" eb="2">
      <t>オビヒロ</t>
    </rPh>
    <rPh sb="2" eb="4">
      <t>ナンブ</t>
    </rPh>
    <phoneticPr fontId="5"/>
  </si>
  <si>
    <t>広野</t>
    <rPh sb="0" eb="2">
      <t>ヒロノ</t>
    </rPh>
    <phoneticPr fontId="5"/>
  </si>
  <si>
    <t>（廃店 大正へ統合）</t>
    <rPh sb="4" eb="6">
      <t>タイショウ</t>
    </rPh>
    <phoneticPr fontId="5"/>
  </si>
  <si>
    <t>浦幌町</t>
    <rPh sb="0" eb="3">
      <t>ウラホロチョウ</t>
    </rPh>
    <phoneticPr fontId="5"/>
  </si>
  <si>
    <t>厚内</t>
    <rPh sb="0" eb="2">
      <t>アツナイ</t>
    </rPh>
    <phoneticPr fontId="5"/>
  </si>
  <si>
    <t>大樹町</t>
    <rPh sb="0" eb="2">
      <t>タイキ</t>
    </rPh>
    <rPh sb="2" eb="3">
      <t>チョウ</t>
    </rPh>
    <phoneticPr fontId="5"/>
  </si>
  <si>
    <t>大樹</t>
    <rPh sb="0" eb="2">
      <t>タイキ</t>
    </rPh>
    <phoneticPr fontId="5"/>
  </si>
  <si>
    <t>幕別町</t>
    <rPh sb="0" eb="3">
      <t>マクベツチョウ</t>
    </rPh>
    <phoneticPr fontId="5"/>
  </si>
  <si>
    <t>札内</t>
    <rPh sb="0" eb="2">
      <t>サツナイ</t>
    </rPh>
    <phoneticPr fontId="5"/>
  </si>
  <si>
    <t>糠内</t>
    <rPh sb="0" eb="2">
      <t>ヌカナイ</t>
    </rPh>
    <phoneticPr fontId="5"/>
  </si>
  <si>
    <t>浦幌</t>
    <rPh sb="0" eb="2">
      <t>ウラホロ</t>
    </rPh>
    <phoneticPr fontId="5"/>
  </si>
  <si>
    <t>広尾町</t>
    <rPh sb="0" eb="3">
      <t>ヒロオチョウ</t>
    </rPh>
    <phoneticPr fontId="5"/>
  </si>
  <si>
    <t>豊似</t>
    <rPh sb="0" eb="1">
      <t>トヨ</t>
    </rPh>
    <rPh sb="1" eb="2">
      <t>ニ</t>
    </rPh>
    <phoneticPr fontId="5"/>
  </si>
  <si>
    <t>幕別</t>
    <rPh sb="0" eb="2">
      <t>マクベツ</t>
    </rPh>
    <phoneticPr fontId="5"/>
  </si>
  <si>
    <t>忠類</t>
    <rPh sb="0" eb="2">
      <t>チュウルイ</t>
    </rPh>
    <phoneticPr fontId="5"/>
  </si>
  <si>
    <t>新吉野</t>
    <rPh sb="0" eb="3">
      <t>シンヨシノ</t>
    </rPh>
    <phoneticPr fontId="5"/>
  </si>
  <si>
    <t>広尾</t>
    <rPh sb="0" eb="2">
      <t>ヒロオ</t>
    </rPh>
    <phoneticPr fontId="5"/>
  </si>
  <si>
    <t>音更町</t>
    <rPh sb="0" eb="3">
      <t>オトフケチョウ</t>
    </rPh>
    <phoneticPr fontId="5"/>
  </si>
  <si>
    <t>音更</t>
    <rPh sb="0" eb="2">
      <t>オトフケ</t>
    </rPh>
    <phoneticPr fontId="5"/>
  </si>
  <si>
    <t>駒場</t>
    <rPh sb="0" eb="2">
      <t>コマバ</t>
    </rPh>
    <phoneticPr fontId="5"/>
  </si>
  <si>
    <t>本別町</t>
    <rPh sb="0" eb="1">
      <t>ホンネ</t>
    </rPh>
    <rPh sb="1" eb="2">
      <t>ベツ</t>
    </rPh>
    <rPh sb="2" eb="3">
      <t>チョウ</t>
    </rPh>
    <phoneticPr fontId="5"/>
  </si>
  <si>
    <t>本別</t>
    <rPh sb="0" eb="2">
      <t>ホンベツ</t>
    </rPh>
    <phoneticPr fontId="5"/>
  </si>
  <si>
    <t>芽室町</t>
    <rPh sb="0" eb="3">
      <t>メムロチョウ</t>
    </rPh>
    <phoneticPr fontId="5"/>
  </si>
  <si>
    <t>芽室</t>
    <rPh sb="0" eb="2">
      <t>メムロ</t>
    </rPh>
    <phoneticPr fontId="5"/>
  </si>
  <si>
    <t>足寄町</t>
    <rPh sb="0" eb="3">
      <t>アショロチョウ</t>
    </rPh>
    <phoneticPr fontId="5"/>
  </si>
  <si>
    <t>足寄</t>
    <rPh sb="0" eb="2">
      <t>アショロ</t>
    </rPh>
    <phoneticPr fontId="5"/>
  </si>
  <si>
    <r>
      <t>▼清水・新得・鹿追方面</t>
    </r>
    <r>
      <rPr>
        <b/>
        <sz val="10"/>
        <rFont val="ＭＳ Ｐゴシック"/>
        <family val="3"/>
        <charset val="128"/>
      </rPr>
      <t>（E地区）　</t>
    </r>
    <rPh sb="1" eb="3">
      <t>シミズ</t>
    </rPh>
    <rPh sb="4" eb="6">
      <t>シントク</t>
    </rPh>
    <rPh sb="7" eb="9">
      <t>シカオイ</t>
    </rPh>
    <rPh sb="9" eb="11">
      <t>ホウメン</t>
    </rPh>
    <phoneticPr fontId="5"/>
  </si>
  <si>
    <t>芽登</t>
    <rPh sb="0" eb="1">
      <t>メ</t>
    </rPh>
    <rPh sb="1" eb="2">
      <t>ノボ</t>
    </rPh>
    <phoneticPr fontId="5"/>
  </si>
  <si>
    <t>大誉地</t>
    <rPh sb="0" eb="3">
      <t>オヨチ</t>
    </rPh>
    <phoneticPr fontId="5"/>
  </si>
  <si>
    <t>（廃店 足寄へ統合）</t>
    <rPh sb="4" eb="6">
      <t>アショロ</t>
    </rPh>
    <phoneticPr fontId="5"/>
  </si>
  <si>
    <t>清水町</t>
    <rPh sb="0" eb="3">
      <t>シミズチョウ</t>
    </rPh>
    <phoneticPr fontId="5"/>
  </si>
  <si>
    <t>御影</t>
    <rPh sb="0" eb="2">
      <t>ミカゲ</t>
    </rPh>
    <phoneticPr fontId="5"/>
  </si>
  <si>
    <t>陸別町</t>
    <rPh sb="0" eb="3">
      <t>リクベツチョウ</t>
    </rPh>
    <phoneticPr fontId="5"/>
  </si>
  <si>
    <t>陸別</t>
    <rPh sb="0" eb="2">
      <t>リクベツ</t>
    </rPh>
    <phoneticPr fontId="5"/>
  </si>
  <si>
    <t>清水</t>
    <rPh sb="0" eb="2">
      <t>シミズ</t>
    </rPh>
    <phoneticPr fontId="5"/>
  </si>
  <si>
    <t>新得町</t>
    <rPh sb="0" eb="2">
      <t>シントク</t>
    </rPh>
    <rPh sb="2" eb="3">
      <t>チョウ</t>
    </rPh>
    <phoneticPr fontId="5"/>
  </si>
  <si>
    <t>新得</t>
    <rPh sb="0" eb="1">
      <t>シン</t>
    </rPh>
    <rPh sb="1" eb="2">
      <t>トク</t>
    </rPh>
    <phoneticPr fontId="5"/>
  </si>
  <si>
    <t>屈足</t>
    <rPh sb="0" eb="2">
      <t>クッタリ</t>
    </rPh>
    <phoneticPr fontId="5"/>
  </si>
  <si>
    <t>（廃店　新得へ統合）</t>
    <rPh sb="1" eb="2">
      <t>ハイ</t>
    </rPh>
    <rPh sb="2" eb="3">
      <t>ミセ</t>
    </rPh>
    <rPh sb="4" eb="6">
      <t>シントク</t>
    </rPh>
    <rPh sb="7" eb="9">
      <t>トウゴウ</t>
    </rPh>
    <phoneticPr fontId="5"/>
  </si>
  <si>
    <t>鹿追町</t>
    <rPh sb="0" eb="3">
      <t>シカオイチョウ</t>
    </rPh>
    <phoneticPr fontId="5"/>
  </si>
  <si>
    <t>鹿追</t>
    <rPh sb="0" eb="2">
      <t>シカオイ</t>
    </rPh>
    <phoneticPr fontId="5"/>
  </si>
  <si>
    <t>瓜幕</t>
    <rPh sb="0" eb="1">
      <t>ウリ</t>
    </rPh>
    <rPh sb="1" eb="2">
      <t>マク</t>
    </rPh>
    <phoneticPr fontId="5"/>
  </si>
  <si>
    <t>士幌町</t>
    <rPh sb="0" eb="3">
      <t>シホロチョウ</t>
    </rPh>
    <phoneticPr fontId="5"/>
  </si>
  <si>
    <t>中士幌</t>
    <rPh sb="0" eb="3">
      <t>ナカシホロ</t>
    </rPh>
    <phoneticPr fontId="5"/>
  </si>
  <si>
    <t>士幌</t>
    <rPh sb="0" eb="2">
      <t>シホロ</t>
    </rPh>
    <phoneticPr fontId="5"/>
  </si>
  <si>
    <t>上士幌町</t>
    <rPh sb="0" eb="4">
      <t>カミシホロチョウ</t>
    </rPh>
    <phoneticPr fontId="5"/>
  </si>
  <si>
    <t>上士幌</t>
    <rPh sb="0" eb="3">
      <t>カミシホロ</t>
    </rPh>
    <phoneticPr fontId="5"/>
  </si>
  <si>
    <t>◆悪天候、災害、事故等、やむを得ない事由により折込遅延・不能となる場合があります。予めご了承ください。</t>
    <rPh sb="41" eb="42">
      <t>アラカジ</t>
    </rPh>
    <phoneticPr fontId="3"/>
  </si>
  <si>
    <t>　　　　ただし申込締切日が土曜日にあたる場合、1営業日前日の午前中に繰り上がります。</t>
    <rPh sb="15" eb="16">
      <t>ヒ</t>
    </rPh>
    <phoneticPr fontId="5"/>
  </si>
  <si>
    <t>※履歴は変更適用日より12ヶ月間です。</t>
    <rPh sb="14" eb="15">
      <t>ゲツ</t>
    </rPh>
    <rPh sb="15" eb="16">
      <t>アイダ</t>
    </rPh>
    <phoneticPr fontId="17"/>
  </si>
  <si>
    <t>稚内</t>
    <rPh sb="0" eb="2">
      <t>ワッカナイ</t>
    </rPh>
    <phoneticPr fontId="5"/>
  </si>
  <si>
    <t xml:space="preserve">  (廃店 白糠へ統合)</t>
    <rPh sb="3" eb="5">
      <t>ハイテン</t>
    </rPh>
    <rPh sb="6" eb="8">
      <t>シラヌカ</t>
    </rPh>
    <rPh sb="9" eb="11">
      <t>トウゴウ</t>
    </rPh>
    <phoneticPr fontId="3"/>
  </si>
  <si>
    <t>紋別</t>
    <rPh sb="0" eb="2">
      <t>モンベツ</t>
    </rPh>
    <phoneticPr fontId="5"/>
  </si>
  <si>
    <t>広告主名／件名（タイトル・売出し日など）</t>
    <phoneticPr fontId="5"/>
  </si>
  <si>
    <t>（廃店 歌登へ統合）</t>
    <rPh sb="1" eb="3">
      <t>ハイテン</t>
    </rPh>
    <rPh sb="4" eb="6">
      <t>ウタノボリ</t>
    </rPh>
    <rPh sb="7" eb="9">
      <t>トウゴウ</t>
    </rPh>
    <phoneticPr fontId="5"/>
  </si>
  <si>
    <t>毎日清田里塚</t>
    <rPh sb="0" eb="6">
      <t>マイニチキヨタサトヅカ</t>
    </rPh>
    <phoneticPr fontId="5"/>
  </si>
  <si>
    <t>毎日平岸</t>
    <rPh sb="0" eb="4">
      <t>マイニチヒラギシ</t>
    </rPh>
    <phoneticPr fontId="5"/>
  </si>
  <si>
    <t>毎日美園</t>
    <rPh sb="0" eb="4">
      <t>マイニチミソノ</t>
    </rPh>
    <phoneticPr fontId="5"/>
  </si>
  <si>
    <t>毎日月寒</t>
    <rPh sb="0" eb="4">
      <t>マイニチツキサム</t>
    </rPh>
    <phoneticPr fontId="5"/>
  </si>
  <si>
    <t>毎日月寒東</t>
    <rPh sb="0" eb="5">
      <t>マイニチツキサムヒガシ</t>
    </rPh>
    <phoneticPr fontId="5"/>
  </si>
  <si>
    <t>毎日福住</t>
    <rPh sb="0" eb="4">
      <t>マイニチフクスミ</t>
    </rPh>
    <phoneticPr fontId="5"/>
  </si>
  <si>
    <r>
      <t>注1：石狩市のうち、厚田区と浜益区は「6.空知・深川・夕張・当別地区」の申込書にあります。（</t>
    </r>
    <r>
      <rPr>
        <b/>
        <sz val="10"/>
        <rFont val="ＭＳ Ｐゴシック"/>
        <family val="3"/>
        <charset val="128"/>
      </rPr>
      <t>Ｅ地区</t>
    </r>
    <r>
      <rPr>
        <sz val="10"/>
        <rFont val="ＭＳ Ｐゴシック"/>
        <family val="3"/>
        <charset val="128"/>
      </rPr>
      <t>）</t>
    </r>
    <rPh sb="3" eb="5">
      <t>イシカリ</t>
    </rPh>
    <rPh sb="5" eb="6">
      <t>シ</t>
    </rPh>
    <rPh sb="10" eb="12">
      <t>アツタ</t>
    </rPh>
    <rPh sb="12" eb="13">
      <t>ク</t>
    </rPh>
    <rPh sb="14" eb="16">
      <t>ハママス</t>
    </rPh>
    <rPh sb="16" eb="17">
      <t>ク</t>
    </rPh>
    <rPh sb="36" eb="38">
      <t>モウシコミ</t>
    </rPh>
    <rPh sb="38" eb="39">
      <t>ショ</t>
    </rPh>
    <rPh sb="47" eb="49">
      <t>チク</t>
    </rPh>
    <phoneticPr fontId="5"/>
  </si>
  <si>
    <t>注2：店名に「毎日」と付した販売所は毎日新聞の専売店となり、北海道新聞ほか複合紙の部数は含みません。</t>
    <rPh sb="3" eb="5">
      <t>テンメイ</t>
    </rPh>
    <rPh sb="7" eb="9">
      <t>マイニチ</t>
    </rPh>
    <rPh sb="11" eb="12">
      <t>フ</t>
    </rPh>
    <rPh sb="14" eb="16">
      <t>ハンバイ</t>
    </rPh>
    <rPh sb="16" eb="17">
      <t>ショ</t>
    </rPh>
    <rPh sb="18" eb="20">
      <t>マイニチ</t>
    </rPh>
    <rPh sb="20" eb="22">
      <t>シンブン</t>
    </rPh>
    <rPh sb="23" eb="26">
      <t>センバイテン</t>
    </rPh>
    <rPh sb="30" eb="33">
      <t>ホッカイドウ</t>
    </rPh>
    <rPh sb="33" eb="35">
      <t>シンブン</t>
    </rPh>
    <rPh sb="37" eb="39">
      <t>フクゴウ</t>
    </rPh>
    <rPh sb="39" eb="40">
      <t>シ</t>
    </rPh>
    <rPh sb="41" eb="43">
      <t>ブスウ</t>
    </rPh>
    <rPh sb="44" eb="45">
      <t>フク</t>
    </rPh>
    <phoneticPr fontId="5"/>
  </si>
  <si>
    <t>毎日大曲</t>
    <rPh sb="0" eb="2">
      <t>マイニチ</t>
    </rPh>
    <rPh sb="2" eb="4">
      <t>オオマガリ</t>
    </rPh>
    <phoneticPr fontId="5"/>
  </si>
  <si>
    <t>毎日千歳中央</t>
    <rPh sb="0" eb="6">
      <t>マイニチチトセチュウオウ</t>
    </rPh>
    <phoneticPr fontId="5"/>
  </si>
  <si>
    <t>毎日千歳北栄</t>
    <rPh sb="0" eb="6">
      <t>マイニチチトセホクエイ</t>
    </rPh>
    <phoneticPr fontId="5"/>
  </si>
  <si>
    <t>注1:店名に「毎日」と付した販売所は毎日新聞の専売店となり、北海道新聞ほか複合紙の部数は含みません。</t>
    <rPh sb="0" eb="1">
      <t>チュウ</t>
    </rPh>
    <rPh sb="3" eb="5">
      <t>テンメイ</t>
    </rPh>
    <rPh sb="7" eb="9">
      <t>マイニチ</t>
    </rPh>
    <rPh sb="11" eb="12">
      <t>フ</t>
    </rPh>
    <rPh sb="14" eb="17">
      <t>ハンバイショ</t>
    </rPh>
    <rPh sb="18" eb="22">
      <t>マイニチシンブン</t>
    </rPh>
    <rPh sb="23" eb="26">
      <t>センバイテン</t>
    </rPh>
    <rPh sb="30" eb="35">
      <t>ホッカイドウシンブン</t>
    </rPh>
    <rPh sb="37" eb="39">
      <t>フクゴウ</t>
    </rPh>
    <rPh sb="39" eb="40">
      <t>シ</t>
    </rPh>
    <rPh sb="41" eb="43">
      <t>ブスウ</t>
    </rPh>
    <rPh sb="44" eb="45">
      <t>フク</t>
    </rPh>
    <phoneticPr fontId="3"/>
  </si>
  <si>
    <t>毎日鹿部</t>
    <rPh sb="0" eb="2">
      <t>マイニチ</t>
    </rPh>
    <rPh sb="2" eb="4">
      <t>シカベ</t>
    </rPh>
    <phoneticPr fontId="5"/>
  </si>
  <si>
    <t>注3:店名に「毎日」と付した販売所は毎日新聞の専売店となり、北海道新聞ほか複合紙の部数は含みません。</t>
    <rPh sb="0" eb="1">
      <t>チュウ</t>
    </rPh>
    <rPh sb="3" eb="5">
      <t>テンメイ</t>
    </rPh>
    <rPh sb="7" eb="9">
      <t>マイニチ</t>
    </rPh>
    <rPh sb="11" eb="12">
      <t>フ</t>
    </rPh>
    <rPh sb="14" eb="17">
      <t>ハンバイショ</t>
    </rPh>
    <rPh sb="18" eb="22">
      <t>マイニチシンブン</t>
    </rPh>
    <rPh sb="23" eb="26">
      <t>センバイテン</t>
    </rPh>
    <rPh sb="30" eb="35">
      <t>ホッカイドウシンブン</t>
    </rPh>
    <rPh sb="37" eb="39">
      <t>フクゴウ</t>
    </rPh>
    <rPh sb="39" eb="40">
      <t>シ</t>
    </rPh>
    <rPh sb="41" eb="43">
      <t>ブスウ</t>
    </rPh>
    <rPh sb="44" eb="45">
      <t>フク</t>
    </rPh>
    <phoneticPr fontId="3"/>
  </si>
  <si>
    <t>毎日滝川中央</t>
    <rPh sb="0" eb="4">
      <t>マイニチタキカワ</t>
    </rPh>
    <rPh sb="4" eb="6">
      <t>チュウオウ</t>
    </rPh>
    <phoneticPr fontId="3"/>
  </si>
  <si>
    <r>
      <t>▼帯広市・近郊</t>
    </r>
    <r>
      <rPr>
        <b/>
        <sz val="10"/>
        <rFont val="ＭＳ Ｐゴシック"/>
        <family val="3"/>
        <charset val="128"/>
      </rPr>
      <t>（B地区）</t>
    </r>
    <rPh sb="1" eb="4">
      <t>オビヒロシ</t>
    </rPh>
    <rPh sb="5" eb="7">
      <t>キンコウ</t>
    </rPh>
    <phoneticPr fontId="5"/>
  </si>
  <si>
    <t>（廃店 浦幌へ統合）</t>
    <rPh sb="1" eb="3">
      <t>ハイテン</t>
    </rPh>
    <rPh sb="4" eb="6">
      <t>ウラホロ</t>
    </rPh>
    <rPh sb="7" eb="9">
      <t>トウゴウ</t>
    </rPh>
    <phoneticPr fontId="5"/>
  </si>
  <si>
    <t>（廃店　池田へ統合）</t>
    <rPh sb="1" eb="3">
      <t>ハイテン</t>
    </rPh>
    <rPh sb="4" eb="6">
      <t>イケダ</t>
    </rPh>
    <rPh sb="7" eb="9">
      <t>トウゴウ</t>
    </rPh>
    <phoneticPr fontId="5"/>
  </si>
  <si>
    <t>(廃店 蘭越へ統合)</t>
    <rPh sb="1" eb="3">
      <t>ハイテン</t>
    </rPh>
    <rPh sb="4" eb="6">
      <t>ランコシ</t>
    </rPh>
    <rPh sb="7" eb="9">
      <t>トウゴウ</t>
    </rPh>
    <phoneticPr fontId="3"/>
  </si>
  <si>
    <t>（廃店 椴法華へ統合）</t>
    <rPh sb="1" eb="3">
      <t>ハイテン</t>
    </rPh>
    <rPh sb="4" eb="7">
      <t>トドホッケ</t>
    </rPh>
    <rPh sb="8" eb="10">
      <t>トウゴウ</t>
    </rPh>
    <phoneticPr fontId="5"/>
  </si>
  <si>
    <t>(廃店 南歌棄へ統合)</t>
    <rPh sb="1" eb="3">
      <t>ハイテン</t>
    </rPh>
    <rPh sb="4" eb="7">
      <t>ミナミウタスツ</t>
    </rPh>
    <rPh sb="8" eb="10">
      <t>トウゴウ</t>
    </rPh>
    <phoneticPr fontId="3"/>
  </si>
  <si>
    <t>(廃店 萩野へ統合)</t>
    <rPh sb="1" eb="3">
      <t>ハイテン</t>
    </rPh>
    <rPh sb="4" eb="6">
      <t>ハギノ</t>
    </rPh>
    <rPh sb="7" eb="9">
      <t>トウゴウ</t>
    </rPh>
    <phoneticPr fontId="3"/>
  </si>
  <si>
    <t>（廃店 留萌へ統合）</t>
    <phoneticPr fontId="3"/>
  </si>
  <si>
    <t>砂川</t>
    <rPh sb="0" eb="2">
      <t>スナガワ</t>
    </rPh>
    <phoneticPr fontId="5"/>
  </si>
  <si>
    <t>（廃店 砂川へ統合）</t>
    <rPh sb="4" eb="6">
      <t>スナカワ</t>
    </rPh>
    <phoneticPr fontId="3"/>
  </si>
  <si>
    <t>（廃店 松前へ統合）</t>
    <phoneticPr fontId="3"/>
  </si>
  <si>
    <t>（廃店 八雲へ統合）</t>
    <phoneticPr fontId="3"/>
  </si>
  <si>
    <t>帯広東部</t>
    <rPh sb="0" eb="4">
      <t>オビヒロトウブ</t>
    </rPh>
    <phoneticPr fontId="5"/>
  </si>
  <si>
    <t>望洋</t>
    <rPh sb="0" eb="2">
      <t>ボウヨウ</t>
    </rPh>
    <phoneticPr fontId="3"/>
  </si>
  <si>
    <t>（廃店 鹿部へ統合）</t>
    <rPh sb="4" eb="6">
      <t>シカベ</t>
    </rPh>
    <phoneticPr fontId="3"/>
  </si>
  <si>
    <t>旭</t>
    <phoneticPr fontId="3"/>
  </si>
  <si>
    <t>(廃店 帯広東部・帯広北部・帯広南部へ分割統合)</t>
    <rPh sb="1" eb="3">
      <t>ハイテン</t>
    </rPh>
    <rPh sb="4" eb="6">
      <t>オビヒロ</t>
    </rPh>
    <rPh sb="6" eb="8">
      <t>トウブ</t>
    </rPh>
    <rPh sb="9" eb="11">
      <t>オビヒロ</t>
    </rPh>
    <rPh sb="11" eb="13">
      <t>ホクブ</t>
    </rPh>
    <rPh sb="14" eb="16">
      <t>オビヒロ</t>
    </rPh>
    <rPh sb="16" eb="18">
      <t>ナンブ</t>
    </rPh>
    <rPh sb="19" eb="23">
      <t>ブンカツトウゴウ</t>
    </rPh>
    <phoneticPr fontId="5"/>
  </si>
  <si>
    <t>(廃店 望洋(阿部新聞店内)・南大通本店へ分割統合)</t>
    <rPh sb="1" eb="3">
      <t>ハイテン</t>
    </rPh>
    <rPh sb="4" eb="6">
      <t>ボウヨウ</t>
    </rPh>
    <rPh sb="7" eb="12">
      <t>アベシンブンテン</t>
    </rPh>
    <rPh sb="12" eb="13">
      <t>ナイ</t>
    </rPh>
    <rPh sb="15" eb="16">
      <t>ミナミ</t>
    </rPh>
    <rPh sb="16" eb="18">
      <t>オオドオ</t>
    </rPh>
    <rPh sb="18" eb="20">
      <t>ホンテン</t>
    </rPh>
    <rPh sb="21" eb="23">
      <t>ブンカツ</t>
    </rPh>
    <rPh sb="23" eb="25">
      <t>トウゴウ</t>
    </rPh>
    <phoneticPr fontId="3"/>
  </si>
  <si>
    <t>(廃店 旭・新川へ統合)</t>
    <rPh sb="1" eb="3">
      <t>ハイテン</t>
    </rPh>
    <rPh sb="4" eb="5">
      <t>アサヒ</t>
    </rPh>
    <rPh sb="6" eb="8">
      <t>シンカワ</t>
    </rPh>
    <rPh sb="9" eb="11">
      <t>トウゴウ</t>
    </rPh>
    <phoneticPr fontId="3"/>
  </si>
  <si>
    <t>注2：「志文」は最低500枚以上の折込申込のみ受付いたします。</t>
    <phoneticPr fontId="5"/>
  </si>
  <si>
    <t>（廃店 大岸へ統合）</t>
    <rPh sb="4" eb="6">
      <t>オオキシ</t>
    </rPh>
    <phoneticPr fontId="3"/>
  </si>
  <si>
    <t>（廃店 鬼脇へ統合）</t>
    <rPh sb="4" eb="5">
      <t>オニ</t>
    </rPh>
    <rPh sb="5" eb="6">
      <t>ワキ</t>
    </rPh>
    <phoneticPr fontId="5"/>
  </si>
  <si>
    <t>（廃店 乙部へ統合）</t>
    <rPh sb="4" eb="6">
      <t>オトベ</t>
    </rPh>
    <phoneticPr fontId="3"/>
  </si>
  <si>
    <t>廃止→乙部(17550)へ統合</t>
    <rPh sb="0" eb="2">
      <t>ハイシ</t>
    </rPh>
    <rPh sb="3" eb="5">
      <t>オトベ</t>
    </rPh>
    <rPh sb="13" eb="15">
      <t>トウゴウ</t>
    </rPh>
    <phoneticPr fontId="3"/>
  </si>
  <si>
    <t>（廃店 芦別へ統合）</t>
    <rPh sb="4" eb="6">
      <t>アシベツ</t>
    </rPh>
    <phoneticPr fontId="3"/>
  </si>
  <si>
    <t>（廃店 千歳西部・千歳東部へ分割統合）</t>
    <phoneticPr fontId="3"/>
  </si>
  <si>
    <t>北竜町</t>
    <rPh sb="0" eb="3">
      <t>ホクリュウチョウ</t>
    </rPh>
    <phoneticPr fontId="3"/>
  </si>
  <si>
    <t>◆店名に（複）と付した販売所は、定数に朝日新聞・毎日新聞・読売新聞・日経新聞の枚数を含む複合店です。該当銘柄は販売所によって異なります。なお銘柄指定はできませんので予めご了承ください。</t>
    <rPh sb="29" eb="31">
      <t>ヨミウリ</t>
    </rPh>
    <rPh sb="31" eb="33">
      <t>シンブン</t>
    </rPh>
    <rPh sb="55" eb="57">
      <t>ハンバイ</t>
    </rPh>
    <rPh sb="57" eb="58">
      <t>ジョ</t>
    </rPh>
    <rPh sb="82" eb="83">
      <t>アラカジ</t>
    </rPh>
    <phoneticPr fontId="5"/>
  </si>
  <si>
    <t>（廃店 中頓別へ統合）</t>
    <rPh sb="4" eb="7">
      <t>ナカトンベツ</t>
    </rPh>
    <phoneticPr fontId="3"/>
  </si>
  <si>
    <t>（廃店 浜益へ統合）</t>
    <rPh sb="4" eb="6">
      <t>ハママス</t>
    </rPh>
    <phoneticPr fontId="3"/>
  </si>
  <si>
    <t>北竜</t>
    <rPh sb="0" eb="2">
      <t>ホクリュウ</t>
    </rPh>
    <phoneticPr fontId="5"/>
  </si>
  <si>
    <t>名称変更</t>
    <rPh sb="0" eb="2">
      <t>メイショウ</t>
    </rPh>
    <rPh sb="2" eb="4">
      <t>ヘンコウ</t>
    </rPh>
    <phoneticPr fontId="3"/>
  </si>
  <si>
    <t>16470</t>
    <phoneticPr fontId="3"/>
  </si>
  <si>
    <t>和</t>
    <rPh sb="0" eb="1">
      <t>ワ</t>
    </rPh>
    <phoneticPr fontId="3"/>
  </si>
  <si>
    <t>北竜</t>
    <rPh sb="0" eb="2">
      <t>ホクリュウ</t>
    </rPh>
    <phoneticPr fontId="3"/>
  </si>
  <si>
    <t>名称変更→和から北竜へ</t>
    <rPh sb="0" eb="2">
      <t>メイショウ</t>
    </rPh>
    <rPh sb="2" eb="4">
      <t>ヘンコウ</t>
    </rPh>
    <rPh sb="5" eb="6">
      <t>ワ</t>
    </rPh>
    <rPh sb="8" eb="10">
      <t>ホクリュウ</t>
    </rPh>
    <phoneticPr fontId="3"/>
  </si>
  <si>
    <t>望洋台</t>
    <rPh sb="0" eb="2">
      <t>ボウヨウ</t>
    </rPh>
    <rPh sb="2" eb="3">
      <t>ダイ</t>
    </rPh>
    <phoneticPr fontId="3"/>
  </si>
  <si>
    <t>小樽・岩内・倶知安地区</t>
    <phoneticPr fontId="17"/>
  </si>
  <si>
    <t>新規</t>
    <rPh sb="0" eb="2">
      <t>シンキ</t>
    </rPh>
    <phoneticPr fontId="3"/>
  </si>
  <si>
    <t>小樽市</t>
    <rPh sb="0" eb="3">
      <t>オタルシ</t>
    </rPh>
    <phoneticPr fontId="3"/>
  </si>
  <si>
    <t>望洋台</t>
    <rPh sb="0" eb="3">
      <t>ボウヨウダイ</t>
    </rPh>
    <phoneticPr fontId="3"/>
  </si>
  <si>
    <t>朝里・新光(52025)より分割新規</t>
    <rPh sb="0" eb="2">
      <t>アサリ</t>
    </rPh>
    <rPh sb="3" eb="4">
      <t>シン</t>
    </rPh>
    <rPh sb="4" eb="5">
      <t>ヒカリ</t>
    </rPh>
    <rPh sb="14" eb="16">
      <t>ブンカツ</t>
    </rPh>
    <rPh sb="16" eb="18">
      <t>シンキ</t>
    </rPh>
    <phoneticPr fontId="3"/>
  </si>
  <si>
    <t>江差町</t>
    <rPh sb="0" eb="3">
      <t>エサシチョウ</t>
    </rPh>
    <phoneticPr fontId="3"/>
  </si>
  <si>
    <t>17510</t>
    <phoneticPr fontId="3"/>
  </si>
  <si>
    <t>水堀</t>
    <rPh sb="0" eb="1">
      <t>ミズ</t>
    </rPh>
    <rPh sb="1" eb="2">
      <t>ホリ</t>
    </rPh>
    <phoneticPr fontId="3"/>
  </si>
  <si>
    <t>廃止</t>
    <rPh sb="0" eb="2">
      <t>ハイシ</t>
    </rPh>
    <phoneticPr fontId="3"/>
  </si>
  <si>
    <t>足寄町</t>
    <rPh sb="0" eb="3">
      <t>アショロチョウ</t>
    </rPh>
    <phoneticPr fontId="3"/>
  </si>
  <si>
    <t>35300</t>
    <phoneticPr fontId="3"/>
  </si>
  <si>
    <t>芽登</t>
    <rPh sb="0" eb="2">
      <t>メトウ</t>
    </rPh>
    <phoneticPr fontId="3"/>
  </si>
  <si>
    <t>廃止→足寄(35290)へ統合</t>
    <rPh sb="0" eb="2">
      <t>ハイシ</t>
    </rPh>
    <rPh sb="3" eb="5">
      <t>アショロ</t>
    </rPh>
    <rPh sb="13" eb="15">
      <t>トウゴウ</t>
    </rPh>
    <phoneticPr fontId="3"/>
  </si>
  <si>
    <t>夕張市</t>
    <rPh sb="0" eb="3">
      <t>ユウバリシ</t>
    </rPh>
    <phoneticPr fontId="3"/>
  </si>
  <si>
    <t>紅葉山</t>
    <rPh sb="0" eb="3">
      <t>モミジヤマ</t>
    </rPh>
    <phoneticPr fontId="3"/>
  </si>
  <si>
    <t>14230</t>
    <phoneticPr fontId="3"/>
  </si>
  <si>
    <t>廃止→夕張(14070)へ統合</t>
    <rPh sb="0" eb="2">
      <t>ハイシ</t>
    </rPh>
    <rPh sb="3" eb="5">
      <t>ユウバリ</t>
    </rPh>
    <rPh sb="13" eb="15">
      <t>トウゴウ</t>
    </rPh>
    <phoneticPr fontId="3"/>
  </si>
  <si>
    <t>（廃店 北竜へ統合）</t>
    <rPh sb="4" eb="6">
      <t>ホクリュウ</t>
    </rPh>
    <phoneticPr fontId="3"/>
  </si>
  <si>
    <t>（廃店 香深へ統合）</t>
    <rPh sb="4" eb="6">
      <t>カフカ</t>
    </rPh>
    <phoneticPr fontId="3"/>
  </si>
  <si>
    <t>礼文町</t>
    <rPh sb="0" eb="3">
      <t>レブンチョウ</t>
    </rPh>
    <phoneticPr fontId="3"/>
  </si>
  <si>
    <t>30310</t>
    <phoneticPr fontId="3"/>
  </si>
  <si>
    <t>30320</t>
    <phoneticPr fontId="3"/>
  </si>
  <si>
    <t>30330</t>
    <phoneticPr fontId="3"/>
  </si>
  <si>
    <t>香深東</t>
    <rPh sb="0" eb="2">
      <t>カフカ</t>
    </rPh>
    <rPh sb="2" eb="3">
      <t>ヒガシ</t>
    </rPh>
    <phoneticPr fontId="3"/>
  </si>
  <si>
    <t>香深西</t>
    <rPh sb="0" eb="2">
      <t>カフカ</t>
    </rPh>
    <rPh sb="2" eb="3">
      <t>ニシ</t>
    </rPh>
    <phoneticPr fontId="3"/>
  </si>
  <si>
    <t>船泊</t>
    <rPh sb="0" eb="2">
      <t>フナドマリ</t>
    </rPh>
    <phoneticPr fontId="3"/>
  </si>
  <si>
    <t>香深</t>
    <rPh sb="0" eb="2">
      <t>カフカ</t>
    </rPh>
    <phoneticPr fontId="3"/>
  </si>
  <si>
    <t>名称変更→香深東から香深へ</t>
    <rPh sb="0" eb="2">
      <t>メイショウ</t>
    </rPh>
    <rPh sb="2" eb="4">
      <t>ヘンコウ</t>
    </rPh>
    <rPh sb="5" eb="7">
      <t>カフカ</t>
    </rPh>
    <rPh sb="7" eb="8">
      <t>ヒガシ</t>
    </rPh>
    <rPh sb="10" eb="12">
      <t>カフカ</t>
    </rPh>
    <phoneticPr fontId="3"/>
  </si>
  <si>
    <t>廃止→香深(30310)へ統合</t>
    <rPh sb="0" eb="2">
      <t>ハイシ</t>
    </rPh>
    <rPh sb="3" eb="5">
      <t>カフカ</t>
    </rPh>
    <rPh sb="13" eb="15">
      <t>トウゴウ</t>
    </rPh>
    <phoneticPr fontId="3"/>
  </si>
  <si>
    <t>廃止→香深(30310)へ統合(全部数郵送化となります)</t>
    <rPh sb="0" eb="2">
      <t>ハイシ</t>
    </rPh>
    <rPh sb="3" eb="5">
      <t>カフカ</t>
    </rPh>
    <rPh sb="13" eb="15">
      <t>トウゴウ</t>
    </rPh>
    <rPh sb="16" eb="17">
      <t>ゼン</t>
    </rPh>
    <rPh sb="17" eb="19">
      <t>ブスウ</t>
    </rPh>
    <rPh sb="19" eb="21">
      <t>ユウソウ</t>
    </rPh>
    <rPh sb="21" eb="22">
      <t>カ</t>
    </rPh>
    <phoneticPr fontId="3"/>
  </si>
  <si>
    <t>香深</t>
    <rPh sb="0" eb="1">
      <t>カオ</t>
    </rPh>
    <rPh sb="1" eb="2">
      <t>フカ</t>
    </rPh>
    <phoneticPr fontId="5"/>
  </si>
  <si>
    <t>廃止</t>
    <rPh sb="0" eb="2">
      <t>ハイシ</t>
    </rPh>
    <phoneticPr fontId="3"/>
  </si>
  <si>
    <t>北斗市</t>
    <rPh sb="0" eb="3">
      <t>ホクトシ</t>
    </rPh>
    <phoneticPr fontId="3"/>
  </si>
  <si>
    <t>43470</t>
    <phoneticPr fontId="3"/>
  </si>
  <si>
    <t>東前</t>
    <rPh sb="0" eb="1">
      <t>ヒガシ</t>
    </rPh>
    <rPh sb="1" eb="2">
      <t>マエ</t>
    </rPh>
    <phoneticPr fontId="3"/>
  </si>
  <si>
    <t>廃止→大野(43450)へ統合</t>
    <rPh sb="0" eb="2">
      <t>ハイシ</t>
    </rPh>
    <rPh sb="3" eb="5">
      <t>オオノ</t>
    </rPh>
    <rPh sb="13" eb="15">
      <t>トウゴウ</t>
    </rPh>
    <phoneticPr fontId="3"/>
  </si>
  <si>
    <t>日経1,230部（2026年6月1日～）</t>
    <phoneticPr fontId="17"/>
  </si>
  <si>
    <t>日経570部（2026年6月1日～）</t>
    <rPh sb="0" eb="2">
      <t>ニッケイ</t>
    </rPh>
    <rPh sb="5" eb="6">
      <t>ブ</t>
    </rPh>
    <phoneticPr fontId="17"/>
  </si>
  <si>
    <t>日経540部（2026年6月1日～）</t>
    <rPh sb="0" eb="2">
      <t>ニッケイ</t>
    </rPh>
    <rPh sb="5" eb="6">
      <t>ブ</t>
    </rPh>
    <phoneticPr fontId="17"/>
  </si>
  <si>
    <t>日経650部（2026年6月1日～）</t>
    <rPh sb="0" eb="2">
      <t>ニッケイ</t>
    </rPh>
    <rPh sb="5" eb="6">
      <t>ブ</t>
    </rPh>
    <phoneticPr fontId="17"/>
  </si>
  <si>
    <t>日経910部（2026年6月1日～）</t>
    <rPh sb="0" eb="2">
      <t>ニッケイ</t>
    </rPh>
    <rPh sb="5" eb="6">
      <t>ブ</t>
    </rPh>
    <rPh sb="11" eb="12">
      <t>ネン</t>
    </rPh>
    <rPh sb="13" eb="14">
      <t>ガツ</t>
    </rPh>
    <rPh sb="15" eb="16">
      <t>ヒ</t>
    </rPh>
    <phoneticPr fontId="17"/>
  </si>
  <si>
    <t>滝川市</t>
    <rPh sb="0" eb="2">
      <t>タキカワ</t>
    </rPh>
    <rPh sb="2" eb="3">
      <t>シ</t>
    </rPh>
    <phoneticPr fontId="3"/>
  </si>
  <si>
    <t>57150</t>
    <phoneticPr fontId="3"/>
  </si>
  <si>
    <t>毎日滝川中央</t>
    <rPh sb="0" eb="2">
      <t>マイニチ</t>
    </rPh>
    <rPh sb="2" eb="4">
      <t>タキカワ</t>
    </rPh>
    <rPh sb="4" eb="6">
      <t>チュウオウ</t>
    </rPh>
    <phoneticPr fontId="3"/>
  </si>
  <si>
    <t>廃止→滝川中央(16180)・滝川北(16190)へ分割統合</t>
    <rPh sb="0" eb="2">
      <t>ハイシ</t>
    </rPh>
    <rPh sb="3" eb="5">
      <t>タキカワ</t>
    </rPh>
    <rPh sb="5" eb="7">
      <t>チュウオウ</t>
    </rPh>
    <rPh sb="15" eb="17">
      <t>タキカワ</t>
    </rPh>
    <rPh sb="17" eb="18">
      <t>キタ</t>
    </rPh>
    <rPh sb="26" eb="28">
      <t>ブンカツ</t>
    </rPh>
    <rPh sb="28" eb="30">
      <t>トウゴウ</t>
    </rPh>
    <phoneticPr fontId="3"/>
  </si>
  <si>
    <t>(廃店 滝川中央・滝川北へ分割統合)</t>
    <rPh sb="1" eb="3">
      <t>ハイテン</t>
    </rPh>
    <rPh sb="4" eb="6">
      <t>タキカワ</t>
    </rPh>
    <rPh sb="6" eb="8">
      <t>チュウオウ</t>
    </rPh>
    <rPh sb="9" eb="11">
      <t>タキカワ</t>
    </rPh>
    <rPh sb="11" eb="12">
      <t>キタ</t>
    </rPh>
    <rPh sb="13" eb="15">
      <t>ブンカツ</t>
    </rPh>
    <rPh sb="15" eb="17">
      <t>トウゴウ</t>
    </rPh>
    <phoneticPr fontId="3"/>
  </si>
  <si>
    <t>52030</t>
    <phoneticPr fontId="3"/>
  </si>
  <si>
    <t>桜</t>
    <rPh sb="0" eb="1">
      <t>サクラ</t>
    </rPh>
    <phoneticPr fontId="3"/>
  </si>
  <si>
    <t>廃止→南小樽(52040)へ統合</t>
    <rPh sb="0" eb="2">
      <t>ハイシ</t>
    </rPh>
    <rPh sb="3" eb="6">
      <t>ミナミオタル</t>
    </rPh>
    <rPh sb="14" eb="16">
      <t>トウゴウ</t>
    </rPh>
    <phoneticPr fontId="3"/>
  </si>
  <si>
    <t>（廃店 虻田へ統合）</t>
    <rPh sb="4" eb="6">
      <t>アブタ</t>
    </rPh>
    <phoneticPr fontId="3"/>
  </si>
  <si>
    <t>（廃店 高砂・幌別に分割統合）</t>
    <rPh sb="4" eb="6">
      <t>タカサゴ</t>
    </rPh>
    <rPh sb="7" eb="8">
      <t>ホロ</t>
    </rPh>
    <rPh sb="8" eb="9">
      <t>ベツ</t>
    </rPh>
    <rPh sb="10" eb="12">
      <t>ブンカツ</t>
    </rPh>
    <rPh sb="12" eb="14">
      <t>トウゴウ</t>
    </rPh>
    <phoneticPr fontId="3"/>
  </si>
  <si>
    <t>（廃店 月形へ統合）</t>
    <rPh sb="1" eb="3">
      <t>ハイテン</t>
    </rPh>
    <rPh sb="4" eb="6">
      <t>ツキガタ</t>
    </rPh>
    <rPh sb="7" eb="9">
      <t>トウゴウ</t>
    </rPh>
    <phoneticPr fontId="5"/>
  </si>
  <si>
    <t>登別市</t>
    <rPh sb="0" eb="3">
      <t>ノボリベツシ</t>
    </rPh>
    <phoneticPr fontId="3"/>
  </si>
  <si>
    <t>41100</t>
    <phoneticPr fontId="3"/>
  </si>
  <si>
    <t>鷲別</t>
    <rPh sb="0" eb="1">
      <t>ワシ</t>
    </rPh>
    <rPh sb="1" eb="2">
      <t>ベツ</t>
    </rPh>
    <phoneticPr fontId="3"/>
  </si>
  <si>
    <t>廃止→高砂(41080)、幌別(41110)へ分割統合</t>
    <rPh sb="0" eb="2">
      <t>ハイシ</t>
    </rPh>
    <rPh sb="3" eb="5">
      <t>タカサゴ</t>
    </rPh>
    <rPh sb="13" eb="14">
      <t>ホロ</t>
    </rPh>
    <rPh sb="14" eb="15">
      <t>ベツ</t>
    </rPh>
    <rPh sb="23" eb="25">
      <t>ブンカツ</t>
    </rPh>
    <rPh sb="25" eb="27">
      <t>トウゴウ</t>
    </rPh>
    <phoneticPr fontId="3"/>
  </si>
  <si>
    <t>月形町</t>
    <rPh sb="0" eb="2">
      <t>ツキガタ</t>
    </rPh>
    <rPh sb="2" eb="3">
      <t>マチ</t>
    </rPh>
    <phoneticPr fontId="3"/>
  </si>
  <si>
    <t>16350</t>
    <phoneticPr fontId="3"/>
  </si>
  <si>
    <t>札比内</t>
    <rPh sb="0" eb="3">
      <t>サッピナイ</t>
    </rPh>
    <phoneticPr fontId="3"/>
  </si>
  <si>
    <t>廃止→月形(16360)へ統合</t>
    <rPh sb="0" eb="2">
      <t>ハイシ</t>
    </rPh>
    <rPh sb="3" eb="5">
      <t>ツキガタ</t>
    </rPh>
    <rPh sb="13" eb="15">
      <t>トウゴウ</t>
    </rPh>
    <phoneticPr fontId="3"/>
  </si>
  <si>
    <t>(廃店 静内へ統合)</t>
    <rPh sb="4" eb="6">
      <t>シズナイ</t>
    </rPh>
    <phoneticPr fontId="3"/>
  </si>
  <si>
    <t>50415</t>
    <phoneticPr fontId="3"/>
  </si>
  <si>
    <t>東静内</t>
    <rPh sb="0" eb="3">
      <t>ヒガシシズナイ</t>
    </rPh>
    <phoneticPr fontId="3"/>
  </si>
  <si>
    <t>廃止→静内(50390)へ統合</t>
    <rPh sb="0" eb="2">
      <t>ハイシ</t>
    </rPh>
    <rPh sb="3" eb="5">
      <t>シズナイ</t>
    </rPh>
    <rPh sb="13" eb="15">
      <t>トウゴウ</t>
    </rPh>
    <phoneticPr fontId="3"/>
  </si>
  <si>
    <t>新ひだか町</t>
    <rPh sb="0" eb="1">
      <t>シン</t>
    </rPh>
    <rPh sb="4" eb="5">
      <t>チョウ</t>
    </rPh>
    <phoneticPr fontId="3"/>
  </si>
  <si>
    <t>縦型集計表</t>
    <rPh sb="0" eb="2">
      <t>タテガタ</t>
    </rPh>
    <rPh sb="2" eb="5">
      <t>シュウケイヒョウ</t>
    </rPh>
    <phoneticPr fontId="3"/>
  </si>
  <si>
    <t>申込書NO.</t>
    <rPh sb="0" eb="2">
      <t>モウシコミ</t>
    </rPh>
    <rPh sb="2" eb="3">
      <t>ショ</t>
    </rPh>
    <phoneticPr fontId="3"/>
  </si>
  <si>
    <t>銘柄</t>
  </si>
  <si>
    <t>コード</t>
  </si>
  <si>
    <t>販売店コード</t>
  </si>
  <si>
    <t>販売店名</t>
  </si>
  <si>
    <t>定数</t>
    <rPh sb="0" eb="2">
      <t>テイスウ</t>
    </rPh>
    <phoneticPr fontId="3"/>
  </si>
  <si>
    <t>折込部数</t>
    <rPh sb="0" eb="2">
      <t>オリコミ</t>
    </rPh>
    <rPh sb="2" eb="4">
      <t>ブスウ</t>
    </rPh>
    <phoneticPr fontId="3"/>
  </si>
  <si>
    <t>申込書順</t>
    <rPh sb="0" eb="2">
      <t>モウシコミ</t>
    </rPh>
    <rPh sb="2" eb="3">
      <t>ショ</t>
    </rPh>
    <rPh sb="3" eb="4">
      <t>ジュン</t>
    </rPh>
    <phoneticPr fontId="3"/>
  </si>
  <si>
    <t>地区コード</t>
  </si>
  <si>
    <t>地区名</t>
  </si>
  <si>
    <t>配布指定（個別）※上限30字（全店、定数欠けとの合計）</t>
    <rPh sb="0" eb="2">
      <t>ハイフ</t>
    </rPh>
    <rPh sb="2" eb="4">
      <t>シテイ</t>
    </rPh>
    <rPh sb="5" eb="7">
      <t>コベツ</t>
    </rPh>
    <rPh sb="13" eb="14">
      <t>ジ</t>
    </rPh>
    <rPh sb="15" eb="17">
      <t>ゼンテン</t>
    </rPh>
    <rPh sb="18" eb="20">
      <t>テイスウ</t>
    </rPh>
    <rPh sb="20" eb="21">
      <t>カ</t>
    </rPh>
    <rPh sb="24" eb="26">
      <t>ゴウケイ</t>
    </rPh>
    <phoneticPr fontId="3"/>
  </si>
  <si>
    <t>北海道</t>
  </si>
  <si>
    <t>201DS100110101010</t>
  </si>
  <si>
    <t>01101</t>
  </si>
  <si>
    <t>札幌市中央区</t>
  </si>
  <si>
    <t>201DS100110101020</t>
  </si>
  <si>
    <t>桑園中央北</t>
  </si>
  <si>
    <t>201DS100110101040</t>
  </si>
  <si>
    <t>201DS100110101070</t>
  </si>
  <si>
    <t>201DS100110101080</t>
  </si>
  <si>
    <t>201DS100110101090</t>
  </si>
  <si>
    <t>201DS100110101100</t>
  </si>
  <si>
    <t>幌西</t>
  </si>
  <si>
    <t>201DS100110101110</t>
  </si>
  <si>
    <t>201DS100110101120</t>
  </si>
  <si>
    <t>201DS100110101130</t>
  </si>
  <si>
    <t>201DS100110702015</t>
  </si>
  <si>
    <t>01107</t>
  </si>
  <si>
    <t>札幌市西区</t>
  </si>
  <si>
    <t>201DS100110702020</t>
  </si>
  <si>
    <t>201DS100110702025</t>
  </si>
  <si>
    <t>201DS100110702030</t>
  </si>
  <si>
    <t>201DS100110702040</t>
  </si>
  <si>
    <t>201DS100110702050</t>
  </si>
  <si>
    <t>201DS100110702055</t>
  </si>
  <si>
    <t>201DS100110702060</t>
  </si>
  <si>
    <t>西野南</t>
  </si>
  <si>
    <t>201DS100110702070</t>
  </si>
  <si>
    <t>201DS100110902080</t>
  </si>
  <si>
    <t>01109</t>
  </si>
  <si>
    <t>札幌市手稲区</t>
  </si>
  <si>
    <t>201DS100110902090</t>
  </si>
  <si>
    <t>201DS100110902100</t>
  </si>
  <si>
    <t>201DS100110902120</t>
  </si>
  <si>
    <t>手稲稲穂</t>
  </si>
  <si>
    <t>201DS100110902130</t>
  </si>
  <si>
    <t>手稲星置</t>
  </si>
  <si>
    <t>201DS100110603020</t>
  </si>
  <si>
    <t>01106</t>
  </si>
  <si>
    <t>札幌市南区</t>
  </si>
  <si>
    <t>201DS100110603030</t>
  </si>
  <si>
    <t>201DS100110603040</t>
  </si>
  <si>
    <t>澄川４条</t>
  </si>
  <si>
    <t>201DS100110603041</t>
  </si>
  <si>
    <t>澄川</t>
  </si>
  <si>
    <t>201DS100110603050</t>
  </si>
  <si>
    <t>201DS100110603060</t>
  </si>
  <si>
    <t>201DS100110603070</t>
  </si>
  <si>
    <t>201DS100110603080</t>
  </si>
  <si>
    <t>201DS100110504010</t>
  </si>
  <si>
    <t>01105</t>
  </si>
  <si>
    <t>札幌市豊平区</t>
  </si>
  <si>
    <t>201DS100110504012</t>
  </si>
  <si>
    <t>201DS100110504020</t>
  </si>
  <si>
    <t>201DS100110504040</t>
  </si>
  <si>
    <t>平岸</t>
  </si>
  <si>
    <t>201DS100110504050</t>
  </si>
  <si>
    <t>201DS100110504060</t>
  </si>
  <si>
    <t>南郷</t>
  </si>
  <si>
    <t>201DS100110504072</t>
  </si>
  <si>
    <t>201DS100110504080</t>
  </si>
  <si>
    <t>201DS100110504090</t>
  </si>
  <si>
    <t>201DS100110504100</t>
  </si>
  <si>
    <t>201DS100110504102</t>
  </si>
  <si>
    <t>102DS710110557010</t>
  </si>
  <si>
    <t>毎日平岸</t>
  </si>
  <si>
    <t>102DS710110557020</t>
  </si>
  <si>
    <t>毎日美園</t>
  </si>
  <si>
    <t>102DS710110557030</t>
  </si>
  <si>
    <t>毎日月寒</t>
  </si>
  <si>
    <t>102DS710110557040</t>
  </si>
  <si>
    <t>毎日月寒東</t>
  </si>
  <si>
    <t>102DS710110557050</t>
  </si>
  <si>
    <t>毎日福住</t>
  </si>
  <si>
    <t>201DS100111004110</t>
  </si>
  <si>
    <t>01110</t>
  </si>
  <si>
    <t>札幌市清田区</t>
  </si>
  <si>
    <t>201DS100111004120</t>
  </si>
  <si>
    <t>201DS100111004130</t>
  </si>
  <si>
    <t>201DS100111004140</t>
  </si>
  <si>
    <t>102DS710111057060</t>
  </si>
  <si>
    <t>毎日清田里塚</t>
  </si>
  <si>
    <t>201DS100110405020</t>
  </si>
  <si>
    <t>01104</t>
  </si>
  <si>
    <t>札幌市白石区</t>
  </si>
  <si>
    <t>201DS100110405030</t>
  </si>
  <si>
    <t>菊水元町</t>
  </si>
  <si>
    <t>201DS100110405040</t>
  </si>
  <si>
    <t>201DS100110405050</t>
  </si>
  <si>
    <t>201DS100110405060</t>
  </si>
  <si>
    <t>201DS100110405070</t>
  </si>
  <si>
    <t>201DS100110405080</t>
  </si>
  <si>
    <t>201DS100110805090</t>
  </si>
  <si>
    <t>01108</t>
  </si>
  <si>
    <t>札幌市厚別区</t>
  </si>
  <si>
    <t>201DS100110805100</t>
  </si>
  <si>
    <t>201DS100110805110</t>
  </si>
  <si>
    <t>厚別中央</t>
  </si>
  <si>
    <t>201DS100110805111</t>
  </si>
  <si>
    <t>201DS100110805120</t>
  </si>
  <si>
    <t>201DS100110306010</t>
  </si>
  <si>
    <t>01103</t>
  </si>
  <si>
    <t>札幌市東区</t>
  </si>
  <si>
    <t>201DS100110306020</t>
  </si>
  <si>
    <t>201DS100110306041</t>
  </si>
  <si>
    <t>201DS100110306060</t>
  </si>
  <si>
    <t>201DS100110306070</t>
  </si>
  <si>
    <t>札幌鉄北</t>
  </si>
  <si>
    <t>201DS100110306090</t>
  </si>
  <si>
    <t>201DS100110306100</t>
  </si>
  <si>
    <t>201DS100110306110</t>
  </si>
  <si>
    <t>201DS100110207015</t>
  </si>
  <si>
    <t>01102</t>
  </si>
  <si>
    <t>札幌市北区</t>
  </si>
  <si>
    <t>201DS100110207030</t>
  </si>
  <si>
    <t>201DS100110207040</t>
  </si>
  <si>
    <t>201DS100110207050</t>
  </si>
  <si>
    <t>201DS100110207070</t>
  </si>
  <si>
    <t>201DS100110207080</t>
  </si>
  <si>
    <t>201DS100110207100</t>
  </si>
  <si>
    <t>201DS100110207110</t>
  </si>
  <si>
    <t>201DS100123508010</t>
  </si>
  <si>
    <t>01235</t>
  </si>
  <si>
    <t>石狩市</t>
  </si>
  <si>
    <t>201DS100123508020</t>
  </si>
  <si>
    <t>201DS100123508030</t>
  </si>
  <si>
    <t>201DS100123508035</t>
  </si>
  <si>
    <t>201DS100121708040</t>
  </si>
  <si>
    <t>大麻</t>
  </si>
  <si>
    <t>01217</t>
  </si>
  <si>
    <t>江別市</t>
  </si>
  <si>
    <t>201DS100121708050</t>
  </si>
  <si>
    <t>野幌大麻東</t>
  </si>
  <si>
    <t>201DS100121708060</t>
  </si>
  <si>
    <t>201DS100121708071</t>
  </si>
  <si>
    <t>201DS100121708072</t>
  </si>
  <si>
    <t>201DS100121708080</t>
  </si>
  <si>
    <t>201DS100123408090</t>
  </si>
  <si>
    <t>01234</t>
  </si>
  <si>
    <t>北広島市</t>
  </si>
  <si>
    <t>201DS100123408100</t>
  </si>
  <si>
    <t>201DS100123408110</t>
  </si>
  <si>
    <t>201DS100123408120</t>
  </si>
  <si>
    <t>102DS710123457070</t>
  </si>
  <si>
    <t>毎日大曲</t>
  </si>
  <si>
    <t>201DS100123150110</t>
  </si>
  <si>
    <t>島松</t>
  </si>
  <si>
    <t>01231</t>
  </si>
  <si>
    <t>恵庭市</t>
  </si>
  <si>
    <t>201DS100123150120</t>
  </si>
  <si>
    <t>恵庭西部</t>
  </si>
  <si>
    <t>201DS100123150130</t>
  </si>
  <si>
    <t>恵庭東部</t>
  </si>
  <si>
    <t>201DS100122450140</t>
  </si>
  <si>
    <t>千歳西部</t>
  </si>
  <si>
    <t>01224</t>
  </si>
  <si>
    <t>千歳市</t>
  </si>
  <si>
    <t>201DS100122450150</t>
  </si>
  <si>
    <t>千歳東部</t>
  </si>
  <si>
    <t>201DS100121350010</t>
  </si>
  <si>
    <t>01213</t>
  </si>
  <si>
    <t>苫小牧市</t>
  </si>
  <si>
    <t>201DS100121350020</t>
  </si>
  <si>
    <t>春日</t>
  </si>
  <si>
    <t>201DS100121350030</t>
  </si>
  <si>
    <t>沼ノ端</t>
  </si>
  <si>
    <t>201DS100121350050</t>
  </si>
  <si>
    <t>啓北</t>
  </si>
  <si>
    <t>201DS100121350060</t>
  </si>
  <si>
    <t>柏木</t>
  </si>
  <si>
    <t>201DS100121350070</t>
  </si>
  <si>
    <t>のぞみ</t>
  </si>
  <si>
    <t>201DS100120541010</t>
  </si>
  <si>
    <t>小橋内</t>
  </si>
  <si>
    <t>01205</t>
  </si>
  <si>
    <t>室蘭市</t>
  </si>
  <si>
    <t>201DS100120541030</t>
  </si>
  <si>
    <t>東町</t>
  </si>
  <si>
    <t>201DS100120541040</t>
  </si>
  <si>
    <t>中島</t>
  </si>
  <si>
    <t>201DS100120541050</t>
  </si>
  <si>
    <t>本輪西</t>
  </si>
  <si>
    <t>201DS100120541060</t>
  </si>
  <si>
    <t>白鳥台</t>
  </si>
  <si>
    <t>201DS100120541080</t>
  </si>
  <si>
    <t>高砂</t>
  </si>
  <si>
    <t>201DS100123041110</t>
  </si>
  <si>
    <t>幌別</t>
  </si>
  <si>
    <t>01230</t>
  </si>
  <si>
    <t>登別市</t>
  </si>
  <si>
    <t>201DS100123041120</t>
  </si>
  <si>
    <t>登別</t>
  </si>
  <si>
    <t>201DS100123313210</t>
  </si>
  <si>
    <t>黄金</t>
  </si>
  <si>
    <t>01233</t>
  </si>
  <si>
    <t>伊達市</t>
  </si>
  <si>
    <t>201DS100123313220</t>
  </si>
  <si>
    <t>稀府</t>
  </si>
  <si>
    <t>201DS100123313230</t>
  </si>
  <si>
    <t>伊達</t>
  </si>
  <si>
    <t>201DS100123313240</t>
  </si>
  <si>
    <t>長和</t>
  </si>
  <si>
    <t>201DS100123315100</t>
  </si>
  <si>
    <t>大滝</t>
  </si>
  <si>
    <t>201DS100158415010</t>
  </si>
  <si>
    <t>虻田</t>
  </si>
  <si>
    <t>01584</t>
  </si>
  <si>
    <t>虻田郡洞爺湖町</t>
  </si>
  <si>
    <t>201DS100158415020</t>
  </si>
  <si>
    <t>洞爺湖</t>
  </si>
  <si>
    <t>201DS100158415060</t>
  </si>
  <si>
    <t>向洞爺</t>
  </si>
  <si>
    <t>201DS100157115030</t>
  </si>
  <si>
    <t>豊浦</t>
  </si>
  <si>
    <t>01571</t>
  </si>
  <si>
    <t>虻田郡豊浦町</t>
  </si>
  <si>
    <t>201DS100157115040</t>
  </si>
  <si>
    <t>大岸</t>
  </si>
  <si>
    <t>201DS100157515070</t>
  </si>
  <si>
    <t>壮瞥</t>
  </si>
  <si>
    <t>01575</t>
  </si>
  <si>
    <t>有珠郡壮瞥町</t>
  </si>
  <si>
    <t>201DS100157515080</t>
  </si>
  <si>
    <t>久保内</t>
  </si>
  <si>
    <t>201DS100157850180</t>
  </si>
  <si>
    <t>白老</t>
  </si>
  <si>
    <t>01578</t>
  </si>
  <si>
    <t>白老郡白老町</t>
  </si>
  <si>
    <t>201DS100157850190</t>
  </si>
  <si>
    <t>萩野</t>
  </si>
  <si>
    <t>201DS100157850200</t>
  </si>
  <si>
    <t>竹浦</t>
  </si>
  <si>
    <t>201DS100158550220</t>
  </si>
  <si>
    <t>追分</t>
  </si>
  <si>
    <t>01585</t>
  </si>
  <si>
    <t>勇払郡安平町</t>
  </si>
  <si>
    <t>201DS100158550240</t>
  </si>
  <si>
    <t>早来</t>
  </si>
  <si>
    <t>201DS100158550250</t>
  </si>
  <si>
    <t>遠浅</t>
  </si>
  <si>
    <t>201DS100158150260</t>
  </si>
  <si>
    <t>厚真</t>
  </si>
  <si>
    <t>01581</t>
  </si>
  <si>
    <t>勇払郡厚真町</t>
  </si>
  <si>
    <t>201DS100158150270</t>
  </si>
  <si>
    <t>上厚真</t>
  </si>
  <si>
    <t>201DS100158650280</t>
  </si>
  <si>
    <t>鵡川</t>
  </si>
  <si>
    <t>01586</t>
  </si>
  <si>
    <t>勇払郡むかわ町</t>
  </si>
  <si>
    <t>201DS100158650290</t>
  </si>
  <si>
    <t>201DS100158650300</t>
  </si>
  <si>
    <t>穂別</t>
  </si>
  <si>
    <t>201DS100158650310</t>
  </si>
  <si>
    <t>富内</t>
  </si>
  <si>
    <t>201DS100160150340</t>
  </si>
  <si>
    <t>日高</t>
  </si>
  <si>
    <t>01601</t>
  </si>
  <si>
    <t>沙流郡日高町</t>
  </si>
  <si>
    <t>201DS100160150350</t>
  </si>
  <si>
    <t>富川</t>
  </si>
  <si>
    <t>201DS100160150360</t>
  </si>
  <si>
    <t>門別</t>
  </si>
  <si>
    <t>201DS100160150380</t>
  </si>
  <si>
    <t>厚賀</t>
  </si>
  <si>
    <t>201DS100160250320</t>
  </si>
  <si>
    <t>平取</t>
  </si>
  <si>
    <t>01602</t>
  </si>
  <si>
    <t>沙流郡平取町</t>
  </si>
  <si>
    <t>201DS100160250330</t>
  </si>
  <si>
    <t>振内</t>
  </si>
  <si>
    <t>201DS100161050390</t>
  </si>
  <si>
    <t>静内</t>
  </si>
  <si>
    <t>01610</t>
  </si>
  <si>
    <t>日高郡新ひだか町</t>
  </si>
  <si>
    <t>201DS100161050400</t>
  </si>
  <si>
    <t>御園</t>
  </si>
  <si>
    <t>201DS100161050435</t>
  </si>
  <si>
    <t>三石</t>
  </si>
  <si>
    <t>201DS100161050440</t>
  </si>
  <si>
    <t>歌笛</t>
  </si>
  <si>
    <t>201DS100160750450</t>
  </si>
  <si>
    <t>荻伏</t>
  </si>
  <si>
    <t>01607</t>
  </si>
  <si>
    <t>浦河郡浦河町</t>
  </si>
  <si>
    <t>201DS100160750460</t>
  </si>
  <si>
    <t>浦河</t>
  </si>
  <si>
    <t>201DS100160850470</t>
  </si>
  <si>
    <t>様似</t>
  </si>
  <si>
    <t>01608</t>
  </si>
  <si>
    <t>様似郡様似町</t>
  </si>
  <si>
    <t>201DS100160950490</t>
  </si>
  <si>
    <t>えりも</t>
  </si>
  <si>
    <t>01609</t>
  </si>
  <si>
    <t>幌泉郡えりも町</t>
  </si>
  <si>
    <t>201DS100160950491</t>
  </si>
  <si>
    <t>目黒</t>
  </si>
  <si>
    <t>201DS100160950500</t>
  </si>
  <si>
    <t>庶野</t>
  </si>
  <si>
    <t>201DS100160950510</t>
  </si>
  <si>
    <t>えりも岬</t>
  </si>
  <si>
    <t>201DS100120352010</t>
  </si>
  <si>
    <t>銭函</t>
  </si>
  <si>
    <t>01203</t>
  </si>
  <si>
    <t>小樽市</t>
  </si>
  <si>
    <t>201DS100120352020</t>
  </si>
  <si>
    <t>朝里・新光</t>
  </si>
  <si>
    <t>201DS100120352025</t>
  </si>
  <si>
    <t>望洋台</t>
  </si>
  <si>
    <t>201DS100120352040</t>
  </si>
  <si>
    <t>南小樽</t>
  </si>
  <si>
    <t>201DS100120352060</t>
  </si>
  <si>
    <t>松ヶ枝</t>
  </si>
  <si>
    <t>201DS100120352070</t>
  </si>
  <si>
    <t>緑</t>
  </si>
  <si>
    <t>201DS100120352080</t>
  </si>
  <si>
    <t>錦町</t>
  </si>
  <si>
    <t>201DS100120352120</t>
  </si>
  <si>
    <t>蘭島</t>
  </si>
  <si>
    <t>201DS100140851010</t>
  </si>
  <si>
    <t>余市</t>
  </si>
  <si>
    <t>01408</t>
  </si>
  <si>
    <t>余市郡余市町</t>
  </si>
  <si>
    <t>201DS100140751030</t>
  </si>
  <si>
    <t>仁木</t>
  </si>
  <si>
    <t>01407</t>
  </si>
  <si>
    <t>余市郡仁木町</t>
  </si>
  <si>
    <t>201DS100140711031</t>
  </si>
  <si>
    <t>然別</t>
  </si>
  <si>
    <t>201DS100140711032</t>
  </si>
  <si>
    <t>大江</t>
  </si>
  <si>
    <t>201DS100140711040</t>
  </si>
  <si>
    <t>銀山</t>
  </si>
  <si>
    <t>201DS100140911041</t>
  </si>
  <si>
    <t>都</t>
  </si>
  <si>
    <t>01409</t>
  </si>
  <si>
    <t>余市郡赤井川村</t>
  </si>
  <si>
    <t>201DS100140911050</t>
  </si>
  <si>
    <t>赤井川</t>
  </si>
  <si>
    <t>201DS100140611060</t>
  </si>
  <si>
    <t>古平</t>
  </si>
  <si>
    <t>01406</t>
  </si>
  <si>
    <t>古平郡古平町</t>
  </si>
  <si>
    <t>201DS100140511065</t>
  </si>
  <si>
    <t>美国</t>
  </si>
  <si>
    <t>01405</t>
  </si>
  <si>
    <t>積丹郡積丹町</t>
  </si>
  <si>
    <t>201DS100140511070</t>
  </si>
  <si>
    <t>入舸</t>
  </si>
  <si>
    <t>201DS100140511080</t>
  </si>
  <si>
    <t>野塚</t>
  </si>
  <si>
    <t>201DS100140511090</t>
  </si>
  <si>
    <t>余別</t>
  </si>
  <si>
    <t>201DS100140112010</t>
  </si>
  <si>
    <t>国富</t>
  </si>
  <si>
    <t>01401</t>
  </si>
  <si>
    <t>岩内郡共和町</t>
  </si>
  <si>
    <t>201DS100140112020</t>
  </si>
  <si>
    <t>共和</t>
  </si>
  <si>
    <t>201DS100140212040</t>
  </si>
  <si>
    <t>岩内</t>
  </si>
  <si>
    <t>01402</t>
  </si>
  <si>
    <t>岩内郡岩内町</t>
  </si>
  <si>
    <t>201DS100140312061</t>
  </si>
  <si>
    <t>盃</t>
  </si>
  <si>
    <t>01403</t>
  </si>
  <si>
    <t>古宇郡泊村</t>
  </si>
  <si>
    <t>201DS100140412070</t>
  </si>
  <si>
    <t>神恵内</t>
  </si>
  <si>
    <t>01404</t>
  </si>
  <si>
    <t>古宇郡神恵内村</t>
  </si>
  <si>
    <t>201DS100140012080</t>
  </si>
  <si>
    <t>倶知安</t>
  </si>
  <si>
    <t>01400</t>
  </si>
  <si>
    <t>虻田郡倶知安町</t>
  </si>
  <si>
    <t>201DS100139512090</t>
  </si>
  <si>
    <t>ニセコ</t>
  </si>
  <si>
    <t>01395</t>
  </si>
  <si>
    <t>虻田郡ニセコ町</t>
  </si>
  <si>
    <t>201DS100139912100</t>
  </si>
  <si>
    <t>京極</t>
  </si>
  <si>
    <t>01399</t>
  </si>
  <si>
    <t>虻田郡京極町</t>
  </si>
  <si>
    <t>201DS100139812110</t>
  </si>
  <si>
    <t>喜茂別</t>
  </si>
  <si>
    <t>01398</t>
  </si>
  <si>
    <t>虻田郡喜茂別町</t>
  </si>
  <si>
    <t>201DS100139812120</t>
  </si>
  <si>
    <t>鈴川</t>
  </si>
  <si>
    <t>201DS100139812130</t>
  </si>
  <si>
    <t>双葉</t>
  </si>
  <si>
    <t>201DS100139612140</t>
  </si>
  <si>
    <t>真狩</t>
  </si>
  <si>
    <t>01396</t>
  </si>
  <si>
    <t>虻田郡真狩村</t>
  </si>
  <si>
    <t>201DS100139712150</t>
  </si>
  <si>
    <t>留寿都</t>
  </si>
  <si>
    <t>01397</t>
  </si>
  <si>
    <t>虻田郡留寿都村</t>
  </si>
  <si>
    <t>201DS100139415120</t>
  </si>
  <si>
    <t>蘭越</t>
  </si>
  <si>
    <t>01394</t>
  </si>
  <si>
    <t>磯谷郡蘭越町</t>
  </si>
  <si>
    <t>201DS100139415559</t>
  </si>
  <si>
    <t>201DS100139315140</t>
  </si>
  <si>
    <t>白井川</t>
  </si>
  <si>
    <t>01393</t>
  </si>
  <si>
    <t>寿都郡黒松内町</t>
  </si>
  <si>
    <t>201DS100139315150</t>
  </si>
  <si>
    <t>黒松内</t>
  </si>
  <si>
    <t>201DS100139315550</t>
  </si>
  <si>
    <t>作開</t>
  </si>
  <si>
    <t>201DS100139215160</t>
  </si>
  <si>
    <t>寿都</t>
  </si>
  <si>
    <t>01392</t>
  </si>
  <si>
    <t>寿都郡寿都町</t>
  </si>
  <si>
    <t>201DS100139215551</t>
  </si>
  <si>
    <t>湯別</t>
  </si>
  <si>
    <t>201DS100139215552</t>
  </si>
  <si>
    <t>南歌棄</t>
  </si>
  <si>
    <t>201DS100139215554</t>
  </si>
  <si>
    <t>美谷</t>
  </si>
  <si>
    <t>201DS100139215555</t>
  </si>
  <si>
    <t>鮫取澗</t>
  </si>
  <si>
    <t>201DS100139215556</t>
  </si>
  <si>
    <t>横澗</t>
  </si>
  <si>
    <t>201DS100139215557</t>
  </si>
  <si>
    <t>磯谷</t>
  </si>
  <si>
    <t>201DS100139115162</t>
  </si>
  <si>
    <t>本目</t>
  </si>
  <si>
    <t>01391</t>
  </si>
  <si>
    <t>島牧郡島牧村</t>
  </si>
  <si>
    <t>201DS100139115166</t>
  </si>
  <si>
    <t>豊浜</t>
  </si>
  <si>
    <t>201DS100139115168</t>
  </si>
  <si>
    <t>栄磯</t>
  </si>
  <si>
    <t>201DS100139115170</t>
  </si>
  <si>
    <t>永豊</t>
  </si>
  <si>
    <t>201DS100139115171</t>
  </si>
  <si>
    <t>江ノ島</t>
  </si>
  <si>
    <t>201DS100139115180</t>
  </si>
  <si>
    <t>島牧</t>
  </si>
  <si>
    <t>201DS100134715260</t>
  </si>
  <si>
    <t>長万部</t>
  </si>
  <si>
    <t>01347</t>
  </si>
  <si>
    <t>山越郡長万部町</t>
  </si>
  <si>
    <t>201DS100134715270</t>
  </si>
  <si>
    <t>静狩</t>
  </si>
  <si>
    <t>201DS100134715280</t>
  </si>
  <si>
    <t>二股</t>
  </si>
  <si>
    <t>201DS100134615300</t>
  </si>
  <si>
    <t>落部</t>
  </si>
  <si>
    <t>01346</t>
  </si>
  <si>
    <t>二海郡八雲町</t>
  </si>
  <si>
    <t>201DS100134615330</t>
  </si>
  <si>
    <t>八雲</t>
  </si>
  <si>
    <t>201DS100134615350</t>
  </si>
  <si>
    <t>黒岩</t>
  </si>
  <si>
    <t>201DS100134617570</t>
  </si>
  <si>
    <t>相沼</t>
  </si>
  <si>
    <t>201DS100134617580</t>
  </si>
  <si>
    <t>熊石</t>
  </si>
  <si>
    <t>201DS100137115230</t>
  </si>
  <si>
    <t>瀬棚</t>
  </si>
  <si>
    <t>01371</t>
  </si>
  <si>
    <t>久遠郡せたな町</t>
  </si>
  <si>
    <t>201DS100137115195</t>
  </si>
  <si>
    <t>丹羽</t>
  </si>
  <si>
    <t>201DS100137115200</t>
  </si>
  <si>
    <t>北桧山</t>
  </si>
  <si>
    <t>201DS100137115210</t>
  </si>
  <si>
    <t>若松</t>
  </si>
  <si>
    <t>201DS100137117620</t>
  </si>
  <si>
    <t>久遠</t>
  </si>
  <si>
    <t>201DS100137015190</t>
  </si>
  <si>
    <t>今金</t>
  </si>
  <si>
    <t>01370</t>
  </si>
  <si>
    <t>瀬棚郡今金町</t>
  </si>
  <si>
    <t>201DS100136417550</t>
  </si>
  <si>
    <t>乙部</t>
  </si>
  <si>
    <t>01364</t>
  </si>
  <si>
    <t>爾志郡乙部町</t>
  </si>
  <si>
    <t>201DS100136417560</t>
  </si>
  <si>
    <t>201DS100136117490</t>
  </si>
  <si>
    <t>江差</t>
  </si>
  <si>
    <t>01361</t>
  </si>
  <si>
    <t>檜山郡江差町</t>
  </si>
  <si>
    <t>201DS100136117500</t>
  </si>
  <si>
    <t>尾山</t>
  </si>
  <si>
    <t>201DS100136317520</t>
  </si>
  <si>
    <t>厚沢部</t>
  </si>
  <si>
    <t>01363</t>
  </si>
  <si>
    <t>檜山郡厚沢部町</t>
  </si>
  <si>
    <t>201DS100136317540</t>
  </si>
  <si>
    <t>201DS100136217440</t>
  </si>
  <si>
    <t>湯の岱</t>
  </si>
  <si>
    <t>01362</t>
  </si>
  <si>
    <t>檜山郡上ノ国町</t>
  </si>
  <si>
    <t>201DS100136217460</t>
  </si>
  <si>
    <t>上ノ国</t>
  </si>
  <si>
    <t>201DS100136217470</t>
  </si>
  <si>
    <t>201DS100136717630</t>
  </si>
  <si>
    <t>奥尻</t>
  </si>
  <si>
    <t>01367</t>
  </si>
  <si>
    <t>奥尻郡奥尻町</t>
  </si>
  <si>
    <t>201DS100136717640</t>
  </si>
  <si>
    <t>青苗</t>
  </si>
  <si>
    <t>201DS100120243020</t>
  </si>
  <si>
    <t>旭(協)</t>
  </si>
  <si>
    <t>01202</t>
  </si>
  <si>
    <t>函館市</t>
  </si>
  <si>
    <t>201DS100120243050</t>
  </si>
  <si>
    <t>新川(協)</t>
  </si>
  <si>
    <t>201DS100120243060</t>
  </si>
  <si>
    <t>亀田(協)</t>
  </si>
  <si>
    <t>201DS100120243070</t>
  </si>
  <si>
    <t>千代台(協)</t>
  </si>
  <si>
    <t>201DS100120243100</t>
  </si>
  <si>
    <t>本町(協)</t>
  </si>
  <si>
    <t>201DS100120243110</t>
  </si>
  <si>
    <t>湯の川(協)</t>
  </si>
  <si>
    <t>201DS100120243120</t>
  </si>
  <si>
    <t>上野(協)</t>
  </si>
  <si>
    <t>201DS100120243130</t>
  </si>
  <si>
    <t>日吉(協)</t>
  </si>
  <si>
    <t>201DS100120243140</t>
  </si>
  <si>
    <t>深堀(協)</t>
  </si>
  <si>
    <t>201DS100120243150</t>
  </si>
  <si>
    <t>富岡(協)</t>
  </si>
  <si>
    <t>201DS100120243160</t>
  </si>
  <si>
    <t>東富岡(協)</t>
  </si>
  <si>
    <t>201DS100120243170</t>
  </si>
  <si>
    <t>本通(協)</t>
  </si>
  <si>
    <t>201DS100120243180</t>
  </si>
  <si>
    <t>神山(協)</t>
  </si>
  <si>
    <t>201DS100120243190</t>
  </si>
  <si>
    <t>北美原(協)</t>
  </si>
  <si>
    <t>201DS100120243200</t>
  </si>
  <si>
    <t>旭岡(協)</t>
  </si>
  <si>
    <t>201DS100120243300</t>
  </si>
  <si>
    <t>港(協)</t>
  </si>
  <si>
    <t>201DS100120243400</t>
  </si>
  <si>
    <t>桔梗(協)</t>
  </si>
  <si>
    <t>201DS100120243500</t>
  </si>
  <si>
    <t>銭亀(協)</t>
  </si>
  <si>
    <t>201DS100123643250</t>
  </si>
  <si>
    <t>上磯(協)</t>
  </si>
  <si>
    <t>01236</t>
  </si>
  <si>
    <t>北斗市</t>
  </si>
  <si>
    <t>201DS100123643260</t>
  </si>
  <si>
    <t>久根別(協)</t>
  </si>
  <si>
    <t>201DS100123643270</t>
  </si>
  <si>
    <t>七重浜(協)</t>
  </si>
  <si>
    <t>201DS100123643450</t>
  </si>
  <si>
    <t>大野(協)</t>
  </si>
  <si>
    <t>201DS100123643460</t>
  </si>
  <si>
    <t>市の渡(協)</t>
  </si>
  <si>
    <t>201DS100133743350</t>
  </si>
  <si>
    <t>七飯(協)</t>
  </si>
  <si>
    <t>01337</t>
  </si>
  <si>
    <t>亀田郡七飯町</t>
  </si>
  <si>
    <t>201DS100120217010</t>
  </si>
  <si>
    <t>亀尾</t>
  </si>
  <si>
    <t>201DS100120217340</t>
  </si>
  <si>
    <t>臼尻</t>
  </si>
  <si>
    <t>201DS100120217350</t>
  </si>
  <si>
    <t>木直</t>
  </si>
  <si>
    <t>201DS100120217320</t>
  </si>
  <si>
    <t>椴法華</t>
  </si>
  <si>
    <t>201DS100120217280</t>
  </si>
  <si>
    <t>尻岸内</t>
  </si>
  <si>
    <t>201DS100120217300</t>
  </si>
  <si>
    <t>恵山</t>
  </si>
  <si>
    <t>201DS100120217240</t>
  </si>
  <si>
    <t>小安</t>
  </si>
  <si>
    <t>201DS100120217250</t>
  </si>
  <si>
    <t>下釜谷</t>
  </si>
  <si>
    <t>201DS100120217270</t>
  </si>
  <si>
    <t>戸井</t>
  </si>
  <si>
    <t>201DS100123617040</t>
  </si>
  <si>
    <t>茂辺地</t>
  </si>
  <si>
    <t>201DS100123617050</t>
  </si>
  <si>
    <t>渡島当別</t>
  </si>
  <si>
    <t>201DS100133717030</t>
  </si>
  <si>
    <t>大沼</t>
  </si>
  <si>
    <t>201DS100134517390</t>
  </si>
  <si>
    <t>01345</t>
  </si>
  <si>
    <t>茅部郡森町</t>
  </si>
  <si>
    <t>201DS100134517370</t>
  </si>
  <si>
    <t>砂原</t>
  </si>
  <si>
    <t>201DS100134517380</t>
  </si>
  <si>
    <t>掛澗</t>
  </si>
  <si>
    <t>201DS100134317330</t>
  </si>
  <si>
    <t>鹿部</t>
  </si>
  <si>
    <t>01343</t>
  </si>
  <si>
    <t>茅部郡鹿部町</t>
  </si>
  <si>
    <t>201DS100133417060</t>
  </si>
  <si>
    <t>01334</t>
  </si>
  <si>
    <t>上磯郡木古内町</t>
  </si>
  <si>
    <t>201DS100133417070</t>
  </si>
  <si>
    <t>201DS100133417090</t>
  </si>
  <si>
    <t>201DS100133317100</t>
  </si>
  <si>
    <t>01333</t>
  </si>
  <si>
    <t>上磯郡知内町</t>
  </si>
  <si>
    <t>201DS100133317101</t>
  </si>
  <si>
    <t>涌元</t>
  </si>
  <si>
    <t>201DS100133317102</t>
  </si>
  <si>
    <t>小谷石</t>
  </si>
  <si>
    <t>201DS100133317110</t>
  </si>
  <si>
    <t>湯ノ里</t>
  </si>
  <si>
    <t>201DS100133217120</t>
  </si>
  <si>
    <t>01332</t>
  </si>
  <si>
    <t>松前郡福島町</t>
  </si>
  <si>
    <t>201DS100133217125</t>
  </si>
  <si>
    <t>201DS100133117160</t>
  </si>
  <si>
    <t>01331</t>
  </si>
  <si>
    <t>松前郡松前町</t>
  </si>
  <si>
    <t>201DS100133117180</t>
  </si>
  <si>
    <t>201DS100133117210</t>
  </si>
  <si>
    <t>201DS100130314040</t>
  </si>
  <si>
    <t>当別</t>
  </si>
  <si>
    <t>01303</t>
  </si>
  <si>
    <t>石狩郡当別町</t>
  </si>
  <si>
    <t>201DS100130314050</t>
  </si>
  <si>
    <t>太美</t>
  </si>
  <si>
    <t>201DS100123514020</t>
  </si>
  <si>
    <t>望来</t>
  </si>
  <si>
    <t>201DS100123516380</t>
  </si>
  <si>
    <t>浜益</t>
  </si>
  <si>
    <t>201DS100123516382</t>
  </si>
  <si>
    <t>群別</t>
  </si>
  <si>
    <t>201DS100130414100</t>
  </si>
  <si>
    <t>新篠津</t>
  </si>
  <si>
    <t>01304</t>
  </si>
  <si>
    <t>石狩郡新篠津村</t>
  </si>
  <si>
    <t>201DS100143016360</t>
  </si>
  <si>
    <t>月形</t>
  </si>
  <si>
    <t>01430</t>
  </si>
  <si>
    <t>樺戸郡月形町</t>
  </si>
  <si>
    <t>201DS100143116340</t>
  </si>
  <si>
    <t>浦臼</t>
  </si>
  <si>
    <t>01431</t>
  </si>
  <si>
    <t>樺戸郡浦臼町</t>
  </si>
  <si>
    <t>201DS100143216310</t>
  </si>
  <si>
    <t>新十津川</t>
  </si>
  <si>
    <t>01432</t>
  </si>
  <si>
    <t>樺戸郡新十津川町</t>
  </si>
  <si>
    <t>201DS100143616300</t>
  </si>
  <si>
    <t>雨竜</t>
  </si>
  <si>
    <t>01436</t>
  </si>
  <si>
    <t>雨竜郡雨竜町</t>
  </si>
  <si>
    <t>201DS100142814160</t>
  </si>
  <si>
    <t>長沼</t>
  </si>
  <si>
    <t>01428</t>
  </si>
  <si>
    <t>夕張郡長沼町</t>
  </si>
  <si>
    <t>201DS100142314150</t>
  </si>
  <si>
    <t>南幌</t>
  </si>
  <si>
    <t>01423</t>
  </si>
  <si>
    <t>空知郡南幌町</t>
  </si>
  <si>
    <t>201DS100142914170</t>
  </si>
  <si>
    <t>栗山</t>
  </si>
  <si>
    <t>01429</t>
  </si>
  <si>
    <t>夕張郡栗山町</t>
  </si>
  <si>
    <t>201DS100142714200</t>
  </si>
  <si>
    <t>三川</t>
  </si>
  <si>
    <t>01427</t>
  </si>
  <si>
    <t>夕張郡由仁町</t>
  </si>
  <si>
    <t>201DS100142714210</t>
  </si>
  <si>
    <t>川端</t>
  </si>
  <si>
    <t>201DS100120914070</t>
  </si>
  <si>
    <t>夕張</t>
  </si>
  <si>
    <t>01209</t>
  </si>
  <si>
    <t>夕張市</t>
  </si>
  <si>
    <t>201DS100120914240</t>
  </si>
  <si>
    <t>楓</t>
  </si>
  <si>
    <t>201DS100121014110</t>
  </si>
  <si>
    <t>北村</t>
  </si>
  <si>
    <t>01210</t>
  </si>
  <si>
    <t>201DS100121016010</t>
  </si>
  <si>
    <t>幌向</t>
  </si>
  <si>
    <t>201DS100121016020</t>
  </si>
  <si>
    <t>岩見沢中部</t>
  </si>
  <si>
    <t>201DS100121016030</t>
  </si>
  <si>
    <t>岩見沢東部</t>
  </si>
  <si>
    <t>201DS100121016040</t>
  </si>
  <si>
    <t>岩見沢西部</t>
  </si>
  <si>
    <t>201DS100121016050</t>
  </si>
  <si>
    <t>志文</t>
  </si>
  <si>
    <t>201DS100121014130</t>
  </si>
  <si>
    <t>万字</t>
  </si>
  <si>
    <t>201DS100121014140</t>
  </si>
  <si>
    <t>栗沢</t>
  </si>
  <si>
    <t>201DS100122216070</t>
  </si>
  <si>
    <t>三笠</t>
  </si>
  <si>
    <t>01222</t>
  </si>
  <si>
    <t>三笠市</t>
  </si>
  <si>
    <t>201DS100121516110</t>
  </si>
  <si>
    <t>美唄西</t>
  </si>
  <si>
    <t>01215</t>
  </si>
  <si>
    <t>美唄市</t>
  </si>
  <si>
    <t>201DS100121516120</t>
  </si>
  <si>
    <t>美唄東</t>
  </si>
  <si>
    <t>201DS100142416150</t>
  </si>
  <si>
    <t>奈井江</t>
  </si>
  <si>
    <t>01424</t>
  </si>
  <si>
    <t>空知郡奈井江町</t>
  </si>
  <si>
    <t>201DS100122616170</t>
  </si>
  <si>
    <t>砂川</t>
  </si>
  <si>
    <t>01226</t>
  </si>
  <si>
    <t>砂川市</t>
  </si>
  <si>
    <t>201DS100122516180</t>
  </si>
  <si>
    <t>01225</t>
  </si>
  <si>
    <t>滝川市</t>
  </si>
  <si>
    <t>201DS100122516190</t>
  </si>
  <si>
    <t>滝川北</t>
  </si>
  <si>
    <t>201DS100142516210</t>
  </si>
  <si>
    <t>上砂川</t>
  </si>
  <si>
    <t>01425</t>
  </si>
  <si>
    <t>空知郡上砂川町</t>
  </si>
  <si>
    <t>201DS100121816230</t>
  </si>
  <si>
    <t>赤平</t>
  </si>
  <si>
    <t>01218</t>
  </si>
  <si>
    <t>赤平市</t>
  </si>
  <si>
    <t>201DS100121616250</t>
  </si>
  <si>
    <t>芦別</t>
  </si>
  <si>
    <t>01216</t>
  </si>
  <si>
    <t>芦別市</t>
  </si>
  <si>
    <t>201DS100122816420</t>
  </si>
  <si>
    <t>多度志</t>
  </si>
  <si>
    <t>01228</t>
  </si>
  <si>
    <t>深川市</t>
  </si>
  <si>
    <t>201DS100122816440</t>
  </si>
  <si>
    <t>深川</t>
  </si>
  <si>
    <t>201DS100143316450</t>
  </si>
  <si>
    <t>妹背牛</t>
  </si>
  <si>
    <t>01433</t>
  </si>
  <si>
    <t>雨竜郡妹背牛町</t>
  </si>
  <si>
    <t>201DS100143416460</t>
  </si>
  <si>
    <t>秩父別</t>
  </si>
  <si>
    <t>01434</t>
  </si>
  <si>
    <t>雨竜郡秩父別町</t>
  </si>
  <si>
    <t>201DS100143716470</t>
  </si>
  <si>
    <t>北竜</t>
  </si>
  <si>
    <t>01437</t>
  </si>
  <si>
    <t>雨竜郡北竜町</t>
  </si>
  <si>
    <t>201DS100143816490</t>
  </si>
  <si>
    <t>沼田</t>
  </si>
  <si>
    <t>01438</t>
  </si>
  <si>
    <t>雨竜郡沼田町</t>
  </si>
  <si>
    <t>201DS100143916390</t>
  </si>
  <si>
    <t>幌加内</t>
  </si>
  <si>
    <t>01439</t>
  </si>
  <si>
    <t>雨竜郡幌加内町</t>
  </si>
  <si>
    <t>201DS100143918450</t>
  </si>
  <si>
    <t>政和</t>
  </si>
  <si>
    <t>201DS100120444020</t>
  </si>
  <si>
    <t>中央西(協)</t>
  </si>
  <si>
    <t>01204</t>
  </si>
  <si>
    <t>旭川市</t>
  </si>
  <si>
    <t>201DS100120444030</t>
  </si>
  <si>
    <t>豊岡(協)</t>
  </si>
  <si>
    <t>201DS100120444040</t>
  </si>
  <si>
    <t>東光西(協)</t>
  </si>
  <si>
    <t>201DS100120444050</t>
  </si>
  <si>
    <t>旭町(協)</t>
  </si>
  <si>
    <t>201DS100120444060</t>
  </si>
  <si>
    <t>大雪(協)</t>
  </si>
  <si>
    <t>201DS100120444185</t>
  </si>
  <si>
    <t>東８条(協)</t>
  </si>
  <si>
    <t>201DS100120444090</t>
  </si>
  <si>
    <t>末広東(協)</t>
  </si>
  <si>
    <t>201DS100120444100</t>
  </si>
  <si>
    <t>神楽(協)</t>
  </si>
  <si>
    <t>201DS100120444110</t>
  </si>
  <si>
    <t>神居(協)</t>
  </si>
  <si>
    <t>201DS100120444120</t>
  </si>
  <si>
    <t>忠和(協)</t>
  </si>
  <si>
    <t>201DS100120444130</t>
  </si>
  <si>
    <t>近文(協)</t>
  </si>
  <si>
    <t>201DS100120444140</t>
  </si>
  <si>
    <t>住吉(協)</t>
  </si>
  <si>
    <t>201DS100120444155</t>
  </si>
  <si>
    <t>豊岡北(協)</t>
  </si>
  <si>
    <t>201DS100120444160</t>
  </si>
  <si>
    <t>永山(協)</t>
  </si>
  <si>
    <t>201DS100120444170</t>
  </si>
  <si>
    <t>末広西(協)</t>
  </si>
  <si>
    <t>201DS100120444180</t>
  </si>
  <si>
    <t>永山南(協)</t>
  </si>
  <si>
    <t>201DS100120444190</t>
  </si>
  <si>
    <t>東光東(協)</t>
  </si>
  <si>
    <t>201DS100120444200</t>
  </si>
  <si>
    <t>東光南(協)</t>
  </si>
  <si>
    <t>201DS100120444210</t>
  </si>
  <si>
    <t>豊岡四条通(協)</t>
  </si>
  <si>
    <t>201DS100120444220</t>
  </si>
  <si>
    <t>緑が丘(協)</t>
  </si>
  <si>
    <t>201DS100120444240</t>
  </si>
  <si>
    <t>緑が丘東(協)</t>
  </si>
  <si>
    <t>201DS100120444250</t>
  </si>
  <si>
    <t>東鷹栖(協)</t>
  </si>
  <si>
    <t>201DS100120418003</t>
  </si>
  <si>
    <t>江丹別</t>
  </si>
  <si>
    <t>201DS100145218010</t>
  </si>
  <si>
    <t>鷹栖</t>
  </si>
  <si>
    <t>01452</t>
  </si>
  <si>
    <t>上川郡鷹栖町</t>
  </si>
  <si>
    <t>201DS100145518040</t>
  </si>
  <si>
    <t>比布</t>
  </si>
  <si>
    <t>01455</t>
  </si>
  <si>
    <t>上川郡比布町</t>
  </si>
  <si>
    <t>201DS100145418050</t>
  </si>
  <si>
    <t>当麻</t>
  </si>
  <si>
    <t>01454</t>
  </si>
  <si>
    <t>上川郡当麻町</t>
  </si>
  <si>
    <t>201DS100145618060</t>
  </si>
  <si>
    <t>愛別</t>
  </si>
  <si>
    <t>01456</t>
  </si>
  <si>
    <t>上川郡愛別町</t>
  </si>
  <si>
    <t>201DS100145618070</t>
  </si>
  <si>
    <t>中愛別</t>
  </si>
  <si>
    <t>201DS100145818020</t>
  </si>
  <si>
    <t>東川</t>
  </si>
  <si>
    <t>01458</t>
  </si>
  <si>
    <t>上川郡東川町</t>
  </si>
  <si>
    <t>201DS100145318030</t>
  </si>
  <si>
    <t>東神楽</t>
  </si>
  <si>
    <t>01453</t>
  </si>
  <si>
    <t>上川郡東神楽町</t>
  </si>
  <si>
    <t>201DS100145718090</t>
  </si>
  <si>
    <t>上川</t>
  </si>
  <si>
    <t>01457</t>
  </si>
  <si>
    <t>上川郡上川町</t>
  </si>
  <si>
    <t>201DS100146418270</t>
  </si>
  <si>
    <t>和寒</t>
  </si>
  <si>
    <t>01464</t>
  </si>
  <si>
    <t>上川郡和寒町</t>
  </si>
  <si>
    <t>201DS100146518280</t>
  </si>
  <si>
    <t>剣淵</t>
  </si>
  <si>
    <t>01465</t>
  </si>
  <si>
    <t>上川郡剣淵町</t>
  </si>
  <si>
    <t>201DS100122018300</t>
  </si>
  <si>
    <t>士別</t>
  </si>
  <si>
    <t>01220</t>
  </si>
  <si>
    <t>士別市</t>
  </si>
  <si>
    <t>201DS100122018330</t>
  </si>
  <si>
    <t>多寄</t>
  </si>
  <si>
    <t>201DS100122018340</t>
  </si>
  <si>
    <t>朝日</t>
  </si>
  <si>
    <t>201DS100122118350</t>
  </si>
  <si>
    <t>風連</t>
  </si>
  <si>
    <t>01221</t>
  </si>
  <si>
    <t>名寄市</t>
  </si>
  <si>
    <t>201DS100122118370</t>
  </si>
  <si>
    <t>名寄</t>
  </si>
  <si>
    <t>201DS100146818400</t>
  </si>
  <si>
    <t>下川</t>
  </si>
  <si>
    <t>01468</t>
  </si>
  <si>
    <t>上川郡下川町</t>
  </si>
  <si>
    <t>201DS100146918240</t>
  </si>
  <si>
    <t>美深</t>
  </si>
  <si>
    <t>01469</t>
  </si>
  <si>
    <t>中川郡美深町</t>
  </si>
  <si>
    <t>201DS100147030450</t>
  </si>
  <si>
    <t>音威子府</t>
  </si>
  <si>
    <t>01470</t>
  </si>
  <si>
    <t>中川郡音威子府村</t>
  </si>
  <si>
    <t>201DS100147130470</t>
  </si>
  <si>
    <t>佐久</t>
  </si>
  <si>
    <t>01471</t>
  </si>
  <si>
    <t>中川郡中川町</t>
  </si>
  <si>
    <t>201DS100147130480</t>
  </si>
  <si>
    <t>天塩中川</t>
  </si>
  <si>
    <t>201DS100145918100</t>
  </si>
  <si>
    <t>美瑛</t>
  </si>
  <si>
    <t>01459</t>
  </si>
  <si>
    <t>上川郡美瑛町</t>
  </si>
  <si>
    <t>201DS100146018130</t>
  </si>
  <si>
    <t>上富良野</t>
  </si>
  <si>
    <t>01460</t>
  </si>
  <si>
    <t>空知郡上富良野町</t>
  </si>
  <si>
    <t>201DS100122918150</t>
  </si>
  <si>
    <t>富良野</t>
  </si>
  <si>
    <t>01229</t>
  </si>
  <si>
    <t>201DS100122918160</t>
  </si>
  <si>
    <t>山部</t>
  </si>
  <si>
    <t>201DS100122918170</t>
  </si>
  <si>
    <t>東山</t>
  </si>
  <si>
    <t>201DS100146218190</t>
  </si>
  <si>
    <t>金山</t>
  </si>
  <si>
    <t>01462</t>
  </si>
  <si>
    <t>空知郡南富良野町</t>
  </si>
  <si>
    <t>201DS100146218210</t>
  </si>
  <si>
    <t>幾寅</t>
  </si>
  <si>
    <t>201DS100146318230</t>
  </si>
  <si>
    <t>占冠</t>
  </si>
  <si>
    <t>01463</t>
  </si>
  <si>
    <t>勇払郡占冠村</t>
  </si>
  <si>
    <t>201DS100121216550</t>
  </si>
  <si>
    <t>留萌</t>
  </si>
  <si>
    <t>01212</t>
  </si>
  <si>
    <t>留萌市</t>
  </si>
  <si>
    <t>201DS100148116560</t>
  </si>
  <si>
    <t>増毛</t>
  </si>
  <si>
    <t>01481</t>
  </si>
  <si>
    <t>増毛郡増毛町</t>
  </si>
  <si>
    <t>201DS100148216620</t>
  </si>
  <si>
    <t>鬼鹿</t>
  </si>
  <si>
    <t>01482</t>
  </si>
  <si>
    <t>留萌郡小平町</t>
  </si>
  <si>
    <t>201DS100148316630</t>
  </si>
  <si>
    <t>古丹別</t>
  </si>
  <si>
    <t>01483</t>
  </si>
  <si>
    <t>苫前郡苫前町</t>
  </si>
  <si>
    <t>201DS100148316640</t>
  </si>
  <si>
    <t>苫前</t>
  </si>
  <si>
    <t>201DS100148416650</t>
  </si>
  <si>
    <t>羽幌</t>
  </si>
  <si>
    <t>01484</t>
  </si>
  <si>
    <t>苫前郡羽幌町</t>
  </si>
  <si>
    <t>201DS100148516690</t>
  </si>
  <si>
    <t>初山別</t>
  </si>
  <si>
    <t>01485</t>
  </si>
  <si>
    <t>苫前郡初山別村</t>
  </si>
  <si>
    <t>201DS100148516700</t>
  </si>
  <si>
    <t>豊岬</t>
  </si>
  <si>
    <t>201DS100148630430</t>
  </si>
  <si>
    <t>遠別</t>
  </si>
  <si>
    <t>01486</t>
  </si>
  <si>
    <t>天塩郡遠別町</t>
  </si>
  <si>
    <t>201DS100148730400</t>
  </si>
  <si>
    <t>雄信内</t>
  </si>
  <si>
    <t>01487</t>
  </si>
  <si>
    <t>天塩郡天塩町</t>
  </si>
  <si>
    <t>201DS100148730410</t>
  </si>
  <si>
    <t>天塩</t>
  </si>
  <si>
    <t>201DS100148830340</t>
  </si>
  <si>
    <t>問寒別</t>
  </si>
  <si>
    <t>01488</t>
  </si>
  <si>
    <t>天塩郡幌延町</t>
  </si>
  <si>
    <t>201DS100148830350</t>
  </si>
  <si>
    <t>幌延</t>
  </si>
  <si>
    <t>201DS100151630370</t>
  </si>
  <si>
    <t>豊富</t>
  </si>
  <si>
    <t>01516</t>
  </si>
  <si>
    <t>天塩郡豊富町</t>
  </si>
  <si>
    <t>201DS100151630390</t>
  </si>
  <si>
    <t>兜沼</t>
  </si>
  <si>
    <t>201DS100121430160</t>
  </si>
  <si>
    <t>01214</t>
  </si>
  <si>
    <t>稚内市</t>
  </si>
  <si>
    <t>201DS100121430170</t>
  </si>
  <si>
    <t>201DS100121430180</t>
  </si>
  <si>
    <t>201DS100121430195</t>
  </si>
  <si>
    <t>富磯</t>
  </si>
  <si>
    <t>201DS100121430202</t>
  </si>
  <si>
    <t>第二清浜</t>
  </si>
  <si>
    <t>201DS100121430210</t>
  </si>
  <si>
    <t>宗谷岬</t>
  </si>
  <si>
    <t>201DS100121430220</t>
  </si>
  <si>
    <t>201DS100121430240</t>
  </si>
  <si>
    <t>稚内</t>
  </si>
  <si>
    <t>201DS100121430250</t>
  </si>
  <si>
    <t>勇知</t>
  </si>
  <si>
    <t>201DS100151130110</t>
  </si>
  <si>
    <t>01511</t>
  </si>
  <si>
    <t>宗谷郡猿払村</t>
  </si>
  <si>
    <t>201DS100151130120</t>
  </si>
  <si>
    <t>猿払</t>
  </si>
  <si>
    <t>201DS100151130130</t>
  </si>
  <si>
    <t>鬼志別</t>
  </si>
  <si>
    <t>201DS100151130131</t>
  </si>
  <si>
    <t>201DS100151130140</t>
  </si>
  <si>
    <t>201DS100151230090</t>
  </si>
  <si>
    <t>浜頓別</t>
  </si>
  <si>
    <t>01512</t>
  </si>
  <si>
    <t>枝幸郡浜頓別町</t>
  </si>
  <si>
    <t>201DS100151330070</t>
  </si>
  <si>
    <t>中頓別</t>
  </si>
  <si>
    <t>01513</t>
  </si>
  <si>
    <t>枝幸郡中頓別町</t>
  </si>
  <si>
    <t>201DS100151430100</t>
  </si>
  <si>
    <t>枝幸</t>
  </si>
  <si>
    <t>01514</t>
  </si>
  <si>
    <t>枝幸郡枝幸町</t>
  </si>
  <si>
    <t>201DS100151430010</t>
  </si>
  <si>
    <t>歌登</t>
  </si>
  <si>
    <t>201DS100148416670</t>
  </si>
  <si>
    <t>天売</t>
  </si>
  <si>
    <t>201DS100148416660</t>
  </si>
  <si>
    <t>焼尻</t>
  </si>
  <si>
    <t>201DS100151930280</t>
  </si>
  <si>
    <t>鬼脇</t>
  </si>
  <si>
    <t>01519</t>
  </si>
  <si>
    <t>利尻郡利尻富士町</t>
  </si>
  <si>
    <t>01518</t>
  </si>
  <si>
    <t>利尻郡利尻町</t>
  </si>
  <si>
    <t>201DS100151830300</t>
  </si>
  <si>
    <t>沓形</t>
  </si>
  <si>
    <t>201DS100151730310</t>
  </si>
  <si>
    <t>香深</t>
  </si>
  <si>
    <t>01517</t>
  </si>
  <si>
    <t>礼文郡礼文町</t>
  </si>
  <si>
    <t>201DS100120819020</t>
  </si>
  <si>
    <t>留辺蘂</t>
  </si>
  <si>
    <t>01208</t>
  </si>
  <si>
    <t>北見市</t>
  </si>
  <si>
    <t>201DS100120819030</t>
  </si>
  <si>
    <t>瑞穂</t>
  </si>
  <si>
    <t>201DS100120819040</t>
  </si>
  <si>
    <t>温根湯</t>
  </si>
  <si>
    <t>201DS100120819060</t>
  </si>
  <si>
    <t>北見東</t>
  </si>
  <si>
    <t>201DS100120819070</t>
  </si>
  <si>
    <t>北見中央</t>
  </si>
  <si>
    <t>201DS100120819080</t>
  </si>
  <si>
    <t>北見西</t>
  </si>
  <si>
    <t>201DS100120819100</t>
  </si>
  <si>
    <t>北見南</t>
  </si>
  <si>
    <t>201DS100120819090</t>
  </si>
  <si>
    <t>仁頃</t>
  </si>
  <si>
    <t>201DS100120819140</t>
  </si>
  <si>
    <t>端野</t>
  </si>
  <si>
    <t>201DS100120819200</t>
  </si>
  <si>
    <t>常呂</t>
  </si>
  <si>
    <t>201DS100154919110</t>
  </si>
  <si>
    <t>訓子府</t>
  </si>
  <si>
    <t>01549</t>
  </si>
  <si>
    <t>常呂郡訓子府町</t>
  </si>
  <si>
    <t>201DS100155219160</t>
  </si>
  <si>
    <t>若佐</t>
  </si>
  <si>
    <t>01552</t>
  </si>
  <si>
    <t>常呂郡佐呂間町</t>
  </si>
  <si>
    <t>201DS100155219170</t>
  </si>
  <si>
    <t>栄</t>
  </si>
  <si>
    <t>201DS100155219180</t>
  </si>
  <si>
    <t>浜佐呂間</t>
  </si>
  <si>
    <t>201DS100155219190</t>
  </si>
  <si>
    <t>佐呂間</t>
  </si>
  <si>
    <t>201DS100154319210</t>
  </si>
  <si>
    <t>美幌</t>
  </si>
  <si>
    <t>01543</t>
  </si>
  <si>
    <t>網走郡美幌町</t>
  </si>
  <si>
    <t>201DS100154419220</t>
  </si>
  <si>
    <t>津別</t>
  </si>
  <si>
    <t>01544</t>
  </si>
  <si>
    <t>網走郡津別町</t>
  </si>
  <si>
    <t>201DS100156419240</t>
  </si>
  <si>
    <t>女満別</t>
  </si>
  <si>
    <t>01564</t>
  </si>
  <si>
    <t>網走郡大空町</t>
  </si>
  <si>
    <t>201DS100156419310</t>
  </si>
  <si>
    <t>東藻琴</t>
  </si>
  <si>
    <t>201DS100121119250</t>
  </si>
  <si>
    <t>網走西部</t>
  </si>
  <si>
    <t>01211</t>
  </si>
  <si>
    <t>網走市</t>
  </si>
  <si>
    <t>201DS100121119260</t>
  </si>
  <si>
    <t>網走東部</t>
  </si>
  <si>
    <t>201DS100121119280</t>
  </si>
  <si>
    <t>卯原内</t>
  </si>
  <si>
    <t>201DS100154719320</t>
  </si>
  <si>
    <t>浜小清水</t>
  </si>
  <si>
    <t>01547</t>
  </si>
  <si>
    <t>斜里郡小清水町</t>
  </si>
  <si>
    <t>201DS100154719330</t>
  </si>
  <si>
    <t>小清水</t>
  </si>
  <si>
    <t>201DS100154519350</t>
  </si>
  <si>
    <t>斜里</t>
  </si>
  <si>
    <t>01545</t>
  </si>
  <si>
    <t>斜里郡斜里町</t>
  </si>
  <si>
    <t>201DS100154619360</t>
  </si>
  <si>
    <t>清里</t>
  </si>
  <si>
    <t>01546</t>
  </si>
  <si>
    <t>斜里郡清里町</t>
  </si>
  <si>
    <t>201DS100154619370</t>
  </si>
  <si>
    <t>札弦</t>
  </si>
  <si>
    <t>201DS100155531260</t>
  </si>
  <si>
    <t>白滝</t>
  </si>
  <si>
    <t>01555</t>
  </si>
  <si>
    <t>紋別郡遠軽町</t>
  </si>
  <si>
    <t>201DS100155531010</t>
  </si>
  <si>
    <t>丸瀬布</t>
  </si>
  <si>
    <t>201DS100155531030</t>
  </si>
  <si>
    <t>遠軽</t>
  </si>
  <si>
    <t>201DS100155531040</t>
  </si>
  <si>
    <t>安国</t>
  </si>
  <si>
    <t>201DS100155531050</t>
  </si>
  <si>
    <t>生田原</t>
  </si>
  <si>
    <t>201DS100155931230</t>
  </si>
  <si>
    <t>上湧別</t>
  </si>
  <si>
    <t>01559</t>
  </si>
  <si>
    <t>紋別郡湧別町</t>
  </si>
  <si>
    <t>201DS100155931240</t>
  </si>
  <si>
    <t>湧別</t>
  </si>
  <si>
    <t>201DS100156331120</t>
  </si>
  <si>
    <t>雄武</t>
  </si>
  <si>
    <t>01563</t>
  </si>
  <si>
    <t>紋別郡雄武町</t>
  </si>
  <si>
    <t>201DS100156331130</t>
  </si>
  <si>
    <t>幌内</t>
  </si>
  <si>
    <t>201DS100156231060</t>
  </si>
  <si>
    <t>上興部</t>
  </si>
  <si>
    <t>01562</t>
  </si>
  <si>
    <t>紋別郡西興部村</t>
  </si>
  <si>
    <t>201DS100156231070</t>
  </si>
  <si>
    <t>西興部</t>
  </si>
  <si>
    <t>201DS100156131090</t>
  </si>
  <si>
    <t>興部</t>
  </si>
  <si>
    <t>01561</t>
  </si>
  <si>
    <t>紋別郡興部町</t>
  </si>
  <si>
    <t>201DS100121931140</t>
  </si>
  <si>
    <t>紋別</t>
  </si>
  <si>
    <t>01219</t>
  </si>
  <si>
    <t>紋別市</t>
  </si>
  <si>
    <t>201DS100121931150</t>
  </si>
  <si>
    <t>紋別南</t>
  </si>
  <si>
    <t>201DS100121931160</t>
  </si>
  <si>
    <t>小向</t>
  </si>
  <si>
    <t>201DS100121931170</t>
  </si>
  <si>
    <t>沼の上</t>
  </si>
  <si>
    <t>201DS100121931190</t>
  </si>
  <si>
    <t>上渚滑</t>
  </si>
  <si>
    <t>201DS100156031200</t>
  </si>
  <si>
    <t>滝上</t>
  </si>
  <si>
    <t>01560</t>
  </si>
  <si>
    <t>紋別郡滝上町</t>
  </si>
  <si>
    <t>201DS100156031210</t>
  </si>
  <si>
    <t>濁川</t>
  </si>
  <si>
    <t>201DS100120645010</t>
  </si>
  <si>
    <t>阿部本店(協)</t>
  </si>
  <si>
    <t>01206</t>
  </si>
  <si>
    <t>釧路市</t>
  </si>
  <si>
    <t>201DS100120645200</t>
  </si>
  <si>
    <t>共栄(協)</t>
  </si>
  <si>
    <t>201DS100120645050</t>
  </si>
  <si>
    <t>中園(協)</t>
  </si>
  <si>
    <t>201DS100120645060</t>
  </si>
  <si>
    <t>芦野(協)</t>
  </si>
  <si>
    <t>201DS100120645080</t>
  </si>
  <si>
    <t>美原(協)</t>
  </si>
  <si>
    <t>201DS100120645090</t>
  </si>
  <si>
    <t>貝塚通(協)</t>
  </si>
  <si>
    <t>201DS100120645100</t>
  </si>
  <si>
    <t>白樺(協)</t>
  </si>
  <si>
    <t>201DS100120645120</t>
  </si>
  <si>
    <t>望洋(協)</t>
  </si>
  <si>
    <t>201DS100166145070</t>
  </si>
  <si>
    <t>曙(協)</t>
  </si>
  <si>
    <t>01661</t>
  </si>
  <si>
    <t>釧路郡釧路町</t>
  </si>
  <si>
    <t>201DS100166145300</t>
  </si>
  <si>
    <t>遠矢(協)</t>
  </si>
  <si>
    <t>201DS100166145310</t>
  </si>
  <si>
    <t>別保(協)</t>
  </si>
  <si>
    <t>201DS100120646010</t>
  </si>
  <si>
    <t>南大通本店</t>
  </si>
  <si>
    <t>201DS100120634025</t>
  </si>
  <si>
    <t>釧路武佐</t>
  </si>
  <si>
    <t>201DS100120634010</t>
  </si>
  <si>
    <t>鳥取</t>
  </si>
  <si>
    <t>201DS100120634020</t>
  </si>
  <si>
    <t>大楽毛</t>
  </si>
  <si>
    <t>201DS100120634060</t>
  </si>
  <si>
    <t>音別</t>
  </si>
  <si>
    <t>201DS100120634070</t>
  </si>
  <si>
    <t>阿寒</t>
  </si>
  <si>
    <t>201DS100120634085</t>
  </si>
  <si>
    <t>阿寒湖畔</t>
  </si>
  <si>
    <t>201DS100166834050</t>
  </si>
  <si>
    <t>白糠</t>
  </si>
  <si>
    <t>01668</t>
  </si>
  <si>
    <t>白糠郡白糠町</t>
  </si>
  <si>
    <t>201DS100166734090</t>
  </si>
  <si>
    <t>鶴居</t>
  </si>
  <si>
    <t>01667</t>
  </si>
  <si>
    <t>阿寒郡鶴居村</t>
  </si>
  <si>
    <t>201DS100166434110</t>
  </si>
  <si>
    <t>塘路</t>
  </si>
  <si>
    <t>01664</t>
  </si>
  <si>
    <t>川上郡標茶町</t>
  </si>
  <si>
    <t>201DS100166434120</t>
  </si>
  <si>
    <t>標茶</t>
  </si>
  <si>
    <t>201DS100166434130</t>
  </si>
  <si>
    <t>磯分内</t>
  </si>
  <si>
    <t>201DS100166434430</t>
  </si>
  <si>
    <t>虹別</t>
  </si>
  <si>
    <t>201DS100166534140</t>
  </si>
  <si>
    <t>弟子屈</t>
  </si>
  <si>
    <t>01665</t>
  </si>
  <si>
    <t>川上郡弟子屈町</t>
  </si>
  <si>
    <t>201DS100166534150</t>
  </si>
  <si>
    <t>美留和</t>
  </si>
  <si>
    <t>201DS100166534160</t>
  </si>
  <si>
    <t>川湯</t>
  </si>
  <si>
    <t>201DS100166234175</t>
  </si>
  <si>
    <t>尾幌</t>
  </si>
  <si>
    <t>01662</t>
  </si>
  <si>
    <t>厚岸郡厚岸町</t>
  </si>
  <si>
    <t>201DS100166234180</t>
  </si>
  <si>
    <t>厚岸</t>
  </si>
  <si>
    <t>201DS100166334190</t>
  </si>
  <si>
    <t>茶内</t>
  </si>
  <si>
    <t>01663</t>
  </si>
  <si>
    <t>厚岸郡浜中町</t>
  </si>
  <si>
    <t>201DS100166334200</t>
  </si>
  <si>
    <t>浜中</t>
  </si>
  <si>
    <t>201DS100166334210</t>
  </si>
  <si>
    <t>霧多布</t>
  </si>
  <si>
    <t>201DS100122334230</t>
  </si>
  <si>
    <t>厚床</t>
  </si>
  <si>
    <t>01223</t>
  </si>
  <si>
    <t>根室市</t>
  </si>
  <si>
    <t>201DS100122334240</t>
  </si>
  <si>
    <t>落石</t>
  </si>
  <si>
    <t>201DS100122334250</t>
  </si>
  <si>
    <t>根室東部</t>
  </si>
  <si>
    <t>201DS100122334260</t>
  </si>
  <si>
    <t>根室西部</t>
  </si>
  <si>
    <t>201DS100122334270</t>
  </si>
  <si>
    <t>花咲</t>
  </si>
  <si>
    <t>201DS100169134300</t>
  </si>
  <si>
    <t>別海</t>
  </si>
  <si>
    <t>01691</t>
  </si>
  <si>
    <t>野付郡別海町</t>
  </si>
  <si>
    <t>201DS100169134310</t>
  </si>
  <si>
    <t>中春別</t>
  </si>
  <si>
    <t>201DS100169134320</t>
  </si>
  <si>
    <t>上春別</t>
  </si>
  <si>
    <t>201DS100169134340</t>
  </si>
  <si>
    <t>西春別駅前</t>
  </si>
  <si>
    <t>201DS100169234350</t>
  </si>
  <si>
    <t>計根別</t>
  </si>
  <si>
    <t>01692</t>
  </si>
  <si>
    <t>標津郡中標津町</t>
  </si>
  <si>
    <t>201DS100169234360</t>
  </si>
  <si>
    <t>中標津</t>
  </si>
  <si>
    <t>201DS100169334390</t>
  </si>
  <si>
    <t>川北</t>
  </si>
  <si>
    <t>01693</t>
  </si>
  <si>
    <t>標津郡標津町</t>
  </si>
  <si>
    <t>201DS100169334400</t>
  </si>
  <si>
    <t>標津</t>
  </si>
  <si>
    <t>201DS100169434420</t>
  </si>
  <si>
    <t>羅臼</t>
  </si>
  <si>
    <t>01694</t>
  </si>
  <si>
    <t>目梨郡羅臼町</t>
  </si>
  <si>
    <t>201DS100120747100</t>
  </si>
  <si>
    <t>帯広東部(協)</t>
  </si>
  <si>
    <t>01207</t>
  </si>
  <si>
    <t>帯広市</t>
  </si>
  <si>
    <t>201DS100120747020</t>
  </si>
  <si>
    <t>帯広北部(協)</t>
  </si>
  <si>
    <t>201DS100120747040</t>
  </si>
  <si>
    <t>帯広西部(協)</t>
  </si>
  <si>
    <t>201DS100120747050</t>
  </si>
  <si>
    <t>帯広南部(協)</t>
  </si>
  <si>
    <t>201DS100164347060</t>
  </si>
  <si>
    <t>札内(協)</t>
  </si>
  <si>
    <t>01643</t>
  </si>
  <si>
    <t>中川郡幕別町</t>
  </si>
  <si>
    <t>201DS100164347070</t>
  </si>
  <si>
    <t>幕別(協)</t>
  </si>
  <si>
    <t>201DS100163147080</t>
  </si>
  <si>
    <t>音更(協)</t>
  </si>
  <si>
    <t>01631</t>
  </si>
  <si>
    <t>河東郡音更町</t>
  </si>
  <si>
    <t>201DS100163747090</t>
  </si>
  <si>
    <t>芽室(協)</t>
  </si>
  <si>
    <t>01637</t>
  </si>
  <si>
    <t>河西郡芽室町</t>
  </si>
  <si>
    <t>201DS100120735020</t>
  </si>
  <si>
    <t>大正</t>
  </si>
  <si>
    <t>201DS100120735025</t>
  </si>
  <si>
    <t>愛国</t>
  </si>
  <si>
    <t>201DS100120735030</t>
  </si>
  <si>
    <t>清川</t>
  </si>
  <si>
    <t>201DS100164335070</t>
  </si>
  <si>
    <t>糠内</t>
  </si>
  <si>
    <t>201DS100164335410</t>
  </si>
  <si>
    <t>忠類</t>
  </si>
  <si>
    <t>201DS100163135090</t>
  </si>
  <si>
    <t>駒場</t>
  </si>
  <si>
    <t>201DS100163635340</t>
  </si>
  <si>
    <t>御影</t>
  </si>
  <si>
    <t>01636</t>
  </si>
  <si>
    <t>上川郡清水町</t>
  </si>
  <si>
    <t>201DS100163635350</t>
  </si>
  <si>
    <t>清水</t>
  </si>
  <si>
    <t>201DS100163535360</t>
  </si>
  <si>
    <t>新得</t>
  </si>
  <si>
    <t>01635</t>
  </si>
  <si>
    <t>上川郡新得町</t>
  </si>
  <si>
    <t>201DS100163435380</t>
  </si>
  <si>
    <t>鹿追</t>
  </si>
  <si>
    <t>01634</t>
  </si>
  <si>
    <t>河東郡鹿追町</t>
  </si>
  <si>
    <t>201DS100163435390</t>
  </si>
  <si>
    <t>瓜幕</t>
  </si>
  <si>
    <t>201DS100163235100</t>
  </si>
  <si>
    <t>中士幌</t>
  </si>
  <si>
    <t>01632</t>
  </si>
  <si>
    <t>河東郡士幌町</t>
  </si>
  <si>
    <t>201DS100163235110</t>
  </si>
  <si>
    <t>士幌</t>
  </si>
  <si>
    <t>201DS100163335120</t>
  </si>
  <si>
    <t>上士幌</t>
  </si>
  <si>
    <t>01633</t>
  </si>
  <si>
    <t>河東郡上士幌町</t>
  </si>
  <si>
    <t>201DS100164435240</t>
  </si>
  <si>
    <t>池田</t>
  </si>
  <si>
    <t>01644</t>
  </si>
  <si>
    <t>中川郡池田町</t>
  </si>
  <si>
    <t>201DS100164535210</t>
  </si>
  <si>
    <t>茂岩</t>
  </si>
  <si>
    <t>01645</t>
  </si>
  <si>
    <t>中川郡豊頃町</t>
  </si>
  <si>
    <t>201DS100164935170</t>
  </si>
  <si>
    <t>厚内</t>
  </si>
  <si>
    <t>01649</t>
  </si>
  <si>
    <t>十勝郡浦幌町</t>
  </si>
  <si>
    <t>201DS100164935180</t>
  </si>
  <si>
    <t>浦幌</t>
  </si>
  <si>
    <t>201DS100164635280</t>
  </si>
  <si>
    <t>本別</t>
  </si>
  <si>
    <t>01646</t>
  </si>
  <si>
    <t>中川郡本別町</t>
  </si>
  <si>
    <t>201DS100164735290</t>
  </si>
  <si>
    <t>足寄</t>
  </si>
  <si>
    <t>01647</t>
  </si>
  <si>
    <t>足寄郡足寄町</t>
  </si>
  <si>
    <t>201DS100164835320</t>
  </si>
  <si>
    <t>陸別</t>
  </si>
  <si>
    <t>01648</t>
  </si>
  <si>
    <t>足寄郡陸別町</t>
  </si>
  <si>
    <t>201DS100163835140</t>
  </si>
  <si>
    <t>中札内</t>
  </si>
  <si>
    <t>01638</t>
  </si>
  <si>
    <t>河西郡中札内村</t>
  </si>
  <si>
    <t>201DS100163835145</t>
  </si>
  <si>
    <t>上札内</t>
  </si>
  <si>
    <t>201DS100163935150</t>
  </si>
  <si>
    <t>更別</t>
  </si>
  <si>
    <t>01639</t>
  </si>
  <si>
    <t>河西郡更別村</t>
  </si>
  <si>
    <t>201DS100164135420</t>
  </si>
  <si>
    <t>大樹</t>
  </si>
  <si>
    <t>01641</t>
  </si>
  <si>
    <t>広尾郡大樹町</t>
  </si>
  <si>
    <t>201DS100164235440</t>
  </si>
  <si>
    <t>豊似</t>
  </si>
  <si>
    <t>01642</t>
  </si>
  <si>
    <t>広尾郡広尾町</t>
  </si>
  <si>
    <t>201DS100164235450</t>
  </si>
  <si>
    <t>広尾</t>
  </si>
  <si>
    <t>シート名</t>
  </si>
  <si>
    <t>行番号</t>
  </si>
  <si>
    <t>列記号</t>
    <rPh sb="0" eb="3">
      <t>レツキゴウ</t>
    </rPh>
    <phoneticPr fontId="3"/>
  </si>
  <si>
    <t>参照式（自動生成）</t>
  </si>
  <si>
    <t>1.札幌・江別・北広島・石狩市</t>
    <phoneticPr fontId="3"/>
  </si>
  <si>
    <t>G</t>
    <phoneticPr fontId="3"/>
  </si>
  <si>
    <t>1.札幌・江別・北広島・石狩市</t>
  </si>
  <si>
    <t>P</t>
    <phoneticPr fontId="3"/>
  </si>
  <si>
    <t>Y</t>
    <phoneticPr fontId="3"/>
  </si>
  <si>
    <t>AH</t>
    <phoneticPr fontId="3"/>
  </si>
  <si>
    <t>2.千歳・苫小牧・室蘭・日高地区</t>
  </si>
  <si>
    <t>3.小樽・岩内・倶知安地区</t>
    <phoneticPr fontId="3"/>
  </si>
  <si>
    <t>4.長万部・八雲・桧山地区</t>
    <phoneticPr fontId="3"/>
  </si>
  <si>
    <t>5.函館・森・松前地区</t>
    <phoneticPr fontId="3"/>
  </si>
  <si>
    <t>6.空知・深川・夕張・当別地区</t>
    <phoneticPr fontId="3"/>
  </si>
  <si>
    <t>7.旭川・富良野・名寄・士別地区</t>
    <phoneticPr fontId="3"/>
  </si>
  <si>
    <t>8.留萌・稚内・宗谷地区</t>
    <phoneticPr fontId="3"/>
  </si>
  <si>
    <t>9.北見・網走・紋別地区</t>
    <phoneticPr fontId="3"/>
  </si>
  <si>
    <t>10.釧路・根室地区</t>
    <phoneticPr fontId="3"/>
  </si>
  <si>
    <t>11.帯広・十勝地区</t>
    <phoneticPr fontId="3"/>
  </si>
  <si>
    <t>398</t>
    <phoneticPr fontId="5"/>
  </si>
  <si>
    <t>利尻町</t>
    <rPh sb="0" eb="3">
      <t>リシリチョウ</t>
    </rPh>
    <phoneticPr fontId="3"/>
  </si>
  <si>
    <t>30290</t>
    <phoneticPr fontId="3"/>
  </si>
  <si>
    <t>仙法志</t>
    <rPh sb="0" eb="3">
      <t>センポウシ</t>
    </rPh>
    <phoneticPr fontId="3"/>
  </si>
  <si>
    <t>廃止→鬼脇(30280)へ統合(全部数郵送化となります)</t>
    <rPh sb="0" eb="2">
      <t>ハイシ</t>
    </rPh>
    <rPh sb="3" eb="4">
      <t>オニ</t>
    </rPh>
    <rPh sb="4" eb="5">
      <t>ワキ</t>
    </rPh>
    <rPh sb="13" eb="15">
      <t>トウゴウ</t>
    </rPh>
    <rPh sb="16" eb="17">
      <t>ゼン</t>
    </rPh>
    <rPh sb="17" eb="19">
      <t>ブスウ</t>
    </rPh>
    <rPh sb="19" eb="21">
      <t>ユウソウ</t>
    </rPh>
    <rPh sb="21" eb="22">
      <t>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</si>
</sst>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yyyy&quot;年&quot;mm&quot;月&quot;dd&quot;日&quot;"/>
    <numFmt numFmtId="177" formatCode="m/d"/>
    <numFmt numFmtId="178" formatCode="yyyy&quot;年&quot;m&quot;月&quot;d&quot;日&quot;\(aaa\)"/>
    <numFmt numFmtId="179" formatCode="\(#,###\)"/>
    <numFmt numFmtId="180" formatCode="yyyy&quot;年&quot;m&quot;月&quot;d&quot;日現在&quot;"/>
    <numFmt numFmtId="181" formatCode="yyyy&quot;年&quot;m&quot;月&quot;d&quot;日&quot;;@"/>
    <numFmt numFmtId="182" formatCode="m&quot;月&quot;d&quot;日&quot;\(aaa\)"/>
    <numFmt numFmtId="183" formatCode="@\(&quot;複&quot;\)"/>
    <numFmt numFmtId="184" formatCode="m/d;@"/>
    <numFmt numFmtId="185" formatCode="&quot;　 &quot;@"/>
    <numFmt numFmtId="186" formatCode="\(@\)"/>
    <numFmt numFmtId="187" formatCode="0.00_ "/>
  </numFmts>
  <fonts count="73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6"/>
      <name val="ＭＳ Ｐゴシック"/>
      <family val="3"/>
      <charset val="128"/>
    </font>
    <font>
      <sz val="6"/>
      <name val="Osaka"/>
      <family val="3"/>
      <charset val="128"/>
    </font>
    <font>
      <b/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color indexed="10"/>
      <name val="ＭＳ Ｐゴシック"/>
      <family val="3"/>
      <charset val="128"/>
    </font>
    <font>
      <sz val="12"/>
      <color indexed="12"/>
      <name val="ＭＳ Ｐゴシック"/>
      <family val="3"/>
      <charset val="128"/>
    </font>
    <font>
      <u/>
      <sz val="7.7"/>
      <color indexed="12"/>
      <name val="ＭＳ Ｐゴシック"/>
      <family val="3"/>
      <charset val="128"/>
    </font>
    <font>
      <u/>
      <sz val="10"/>
      <color indexed="12"/>
      <name val="ＭＳ Ｐゴシック"/>
      <family val="3"/>
      <charset val="128"/>
    </font>
    <font>
      <b/>
      <sz val="9"/>
      <color rgb="FFFF0000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b/>
      <u/>
      <sz val="11"/>
      <color rgb="FFFF000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rgb="FFFF0000"/>
      <name val="Eras Light ITC"/>
      <family val="2"/>
    </font>
    <font>
      <sz val="11"/>
      <name val="Eras Light ITC"/>
      <family val="2"/>
    </font>
    <font>
      <b/>
      <sz val="11"/>
      <name val="ＭＳ ゴシック"/>
      <family val="3"/>
      <charset val="128"/>
    </font>
    <font>
      <b/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8.5"/>
      <name val="ＭＳ Ｐゴシック"/>
      <family val="3"/>
      <charset val="128"/>
    </font>
    <font>
      <u/>
      <sz val="16"/>
      <color indexed="12"/>
      <name val="ＭＳ Ｐゴシック"/>
      <family val="3"/>
      <charset val="128"/>
    </font>
    <font>
      <sz val="12"/>
      <name val="ＭＳ Ｐ明朝"/>
      <family val="1"/>
      <charset val="128"/>
    </font>
    <font>
      <sz val="12"/>
      <name val="Eras Light ITC"/>
      <family val="2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ゴシック"/>
      <family val="3"/>
      <charset val="128"/>
    </font>
    <font>
      <sz val="11"/>
      <name val="ＭＳ Ｐ明朝"/>
      <family val="1"/>
      <charset val="128"/>
    </font>
    <font>
      <sz val="8.5"/>
      <name val="ＭＳ Ｐ明朝"/>
      <family val="1"/>
      <charset val="128"/>
    </font>
    <font>
      <u/>
      <sz val="11"/>
      <name val="ＭＳ Ｐゴシック"/>
      <family val="3"/>
      <charset val="128"/>
    </font>
    <font>
      <u/>
      <sz val="11"/>
      <name val="Eras Light ITC"/>
      <family val="2"/>
    </font>
    <font>
      <sz val="24"/>
      <name val="ＭＳ Ｐゴシック"/>
      <family val="3"/>
      <charset val="128"/>
    </font>
    <font>
      <sz val="8"/>
      <name val="ＭＳ Ｐ明朝"/>
      <family val="1"/>
      <charset val="128"/>
    </font>
    <font>
      <b/>
      <sz val="18"/>
      <name val="ＭＳ Ｐゴシック"/>
      <family val="3"/>
      <charset val="128"/>
    </font>
    <font>
      <sz val="8"/>
      <name val="游ゴシック"/>
      <family val="3"/>
      <charset val="128"/>
      <scheme val="minor"/>
    </font>
    <font>
      <sz val="10"/>
      <name val="ＤＦ特太ゴシック体"/>
      <family val="3"/>
      <charset val="128"/>
    </font>
    <font>
      <sz val="28"/>
      <name val="Eras Light ITC"/>
      <family val="2"/>
    </font>
    <font>
      <sz val="8"/>
      <color theme="1"/>
      <name val="ＭＳ Ｐゴシック"/>
      <family val="3"/>
      <charset val="128"/>
    </font>
    <font>
      <sz val="9.5"/>
      <name val="ＭＳ Ｐゴシック"/>
      <family val="3"/>
      <charset val="128"/>
    </font>
    <font>
      <sz val="11"/>
      <color rgb="FF0070C0"/>
      <name val="ＭＳ Ｐゴシック"/>
      <family val="3"/>
      <charset val="128"/>
    </font>
    <font>
      <sz val="9"/>
      <color theme="0"/>
      <name val="ＭＳ Ｐゴシック"/>
      <family val="3"/>
      <charset val="128"/>
    </font>
    <font>
      <sz val="8"/>
      <color theme="0"/>
      <name val="ＭＳ Ｐゴシック"/>
      <family val="3"/>
      <charset val="128"/>
    </font>
    <font>
      <sz val="8.5"/>
      <color theme="0"/>
      <name val="ＭＳ Ｐゴシック"/>
      <family val="3"/>
      <charset val="128"/>
    </font>
    <font>
      <sz val="9"/>
      <color theme="1"/>
      <name val="游ゴシック"/>
      <family val="2"/>
      <charset val="128"/>
      <scheme val="minor"/>
    </font>
    <font>
      <sz val="9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2"/>
      <color theme="1"/>
      <name val="ＭＳ Ｐゴシック"/>
      <family val="3"/>
      <charset val="128"/>
    </font>
    <font>
      <sz val="12"/>
      <color rgb="FFCCFFFF"/>
      <name val="ＭＳ Ｐゴシック"/>
      <family val="3"/>
      <charset val="128"/>
    </font>
    <font>
      <b/>
      <sz val="8"/>
      <color theme="1"/>
      <name val="ＭＳ Ｐ明朝"/>
      <family val="1"/>
      <charset val="128"/>
    </font>
    <font>
      <b/>
      <sz val="8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u/>
      <sz val="11"/>
      <color rgb="FF0000FF"/>
      <name val="ＭＳ Ｐゴシック"/>
      <family val="3"/>
      <charset val="128"/>
    </font>
    <font>
      <b/>
      <sz val="9.5"/>
      <name val="ＭＳ Ｐゴシック"/>
      <family val="3"/>
      <charset val="128"/>
    </font>
    <font>
      <b/>
      <sz val="9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8"/>
      <color theme="1"/>
      <name val="ＭＳ Ｐ明朝"/>
      <family val="1"/>
      <charset val="128"/>
    </font>
    <font>
      <b/>
      <sz val="1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b/>
      <sz val="11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10"/>
      <color theme="1"/>
      <name val="Arial Unicode MS"/>
      <family val="2"/>
    </font>
  </fonts>
  <fills count="11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2" tint="-0.499984740745262"/>
        <bgColor indexed="64"/>
      </patternFill>
    </fill>
  </fills>
  <borders count="248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dotted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dotted">
        <color indexed="64"/>
      </right>
      <top style="double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double">
        <color indexed="64"/>
      </top>
      <bottom style="hair">
        <color indexed="64"/>
      </bottom>
      <diagonal/>
    </border>
    <border>
      <left style="dotted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dotted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tted">
        <color indexed="64"/>
      </right>
      <top style="hair">
        <color indexed="64"/>
      </top>
      <bottom style="double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double">
        <color indexed="64"/>
      </bottom>
      <diagonal/>
    </border>
    <border>
      <left style="dotted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 diagonalUp="1">
      <left/>
      <right/>
      <top style="hair">
        <color indexed="64"/>
      </top>
      <bottom style="medium">
        <color indexed="64"/>
      </bottom>
      <diagonal style="hair">
        <color indexed="64"/>
      </diagonal>
    </border>
    <border diagonalUp="1">
      <left/>
      <right style="medium">
        <color indexed="64"/>
      </right>
      <top style="hair">
        <color indexed="64"/>
      </top>
      <bottom style="medium">
        <color indexed="64"/>
      </bottom>
      <diagonal style="hair">
        <color indexed="64"/>
      </diagonal>
    </border>
    <border diagonalUp="1">
      <left style="medium">
        <color indexed="64"/>
      </left>
      <right/>
      <top style="hair">
        <color indexed="64"/>
      </top>
      <bottom style="medium">
        <color indexed="64"/>
      </bottom>
      <diagonal style="hair">
        <color indexed="64"/>
      </diagonal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hair">
        <color indexed="64"/>
      </right>
      <top style="thick">
        <color indexed="64"/>
      </top>
      <bottom style="thin">
        <color indexed="64"/>
      </bottom>
      <diagonal/>
    </border>
    <border>
      <left style="hair">
        <color indexed="64"/>
      </left>
      <right/>
      <top style="thick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ck">
        <color indexed="64"/>
      </top>
      <bottom style="thin">
        <color indexed="64"/>
      </bottom>
      <diagonal/>
    </border>
    <border>
      <left style="hair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ck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thick">
        <color indexed="64"/>
      </right>
      <top style="double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hair">
        <color indexed="64"/>
      </left>
      <right/>
      <top style="hair">
        <color indexed="64"/>
      </top>
      <bottom style="thick">
        <color indexed="64"/>
      </bottom>
      <diagonal/>
    </border>
    <border>
      <left/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thick">
        <color indexed="64"/>
      </top>
      <bottom/>
      <diagonal/>
    </border>
    <border>
      <left style="hair">
        <color indexed="64"/>
      </left>
      <right style="hair">
        <color indexed="64"/>
      </right>
      <top style="thick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ck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ck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 diagonalUp="1">
      <left style="hair">
        <color indexed="64"/>
      </left>
      <right style="hair">
        <color indexed="64"/>
      </right>
      <top style="thin">
        <color indexed="64"/>
      </top>
      <bottom/>
      <diagonal style="hair">
        <color indexed="64"/>
      </diagonal>
    </border>
    <border>
      <left style="hair">
        <color indexed="64"/>
      </left>
      <right style="thick">
        <color indexed="64"/>
      </right>
      <top/>
      <bottom/>
      <diagonal/>
    </border>
    <border>
      <left style="hair">
        <color indexed="64"/>
      </left>
      <right/>
      <top/>
      <bottom style="thick">
        <color indexed="64"/>
      </bottom>
      <diagonal/>
    </border>
    <border diagonalUp="1">
      <left style="hair">
        <color indexed="64"/>
      </left>
      <right style="hair">
        <color indexed="64"/>
      </right>
      <top/>
      <bottom style="thick">
        <color indexed="64"/>
      </bottom>
      <diagonal style="hair">
        <color indexed="64"/>
      </diagonal>
    </border>
    <border>
      <left style="hair">
        <color indexed="64"/>
      </left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 style="thick">
        <color indexed="64"/>
      </right>
      <top style="thin">
        <color indexed="64"/>
      </top>
      <bottom/>
      <diagonal/>
    </border>
    <border>
      <left style="hair">
        <color indexed="64"/>
      </left>
      <right style="thick">
        <color indexed="64"/>
      </right>
      <top/>
      <bottom style="thin">
        <color indexed="64"/>
      </bottom>
      <diagonal/>
    </border>
    <border>
      <left style="hair">
        <color indexed="64"/>
      </left>
      <right style="thick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ck">
        <color indexed="64"/>
      </left>
      <right/>
      <top style="double">
        <color indexed="64"/>
      </top>
      <bottom style="thick">
        <color indexed="64"/>
      </bottom>
      <diagonal/>
    </border>
    <border>
      <left/>
      <right/>
      <top style="double">
        <color indexed="64"/>
      </top>
      <bottom style="thick">
        <color indexed="64"/>
      </bottom>
      <diagonal/>
    </border>
    <border>
      <left/>
      <right style="hair">
        <color indexed="64"/>
      </right>
      <top style="double">
        <color indexed="64"/>
      </top>
      <bottom style="thick">
        <color indexed="64"/>
      </bottom>
      <diagonal/>
    </border>
    <border>
      <left style="hair">
        <color indexed="64"/>
      </left>
      <right/>
      <top style="double">
        <color indexed="64"/>
      </top>
      <bottom style="thick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theme="0"/>
      </bottom>
      <diagonal/>
    </border>
    <border>
      <left/>
      <right style="hair">
        <color indexed="64"/>
      </right>
      <top/>
      <bottom style="thin">
        <color theme="0"/>
      </bottom>
      <diagonal/>
    </border>
    <border>
      <left style="thin">
        <color indexed="64"/>
      </left>
      <right/>
      <top style="hair">
        <color indexed="64"/>
      </top>
      <bottom style="thin">
        <color theme="0"/>
      </bottom>
      <diagonal/>
    </border>
    <border>
      <left/>
      <right style="hair">
        <color indexed="64"/>
      </right>
      <top style="hair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/>
      <diagonal/>
    </border>
    <border>
      <left/>
      <right style="hair">
        <color indexed="64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hair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/>
      <right style="hair">
        <color indexed="64"/>
      </right>
      <top style="thin">
        <color theme="0"/>
      </top>
      <bottom style="thin">
        <color indexed="64"/>
      </bottom>
      <diagonal/>
    </border>
    <border>
      <left style="thick">
        <color indexed="64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theme="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theme="0"/>
      </bottom>
      <diagonal/>
    </border>
    <border>
      <left style="thick">
        <color indexed="64"/>
      </left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double">
        <color theme="1" tint="0.499984740745262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hair">
        <color theme="0"/>
      </bottom>
      <diagonal/>
    </border>
    <border>
      <left style="thin">
        <color indexed="64"/>
      </left>
      <right/>
      <top style="thin">
        <color theme="0"/>
      </top>
      <bottom style="hair">
        <color theme="0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 diagonalUp="1">
      <left/>
      <right/>
      <top/>
      <bottom style="medium">
        <color indexed="64"/>
      </bottom>
      <diagonal style="hair">
        <color indexed="64"/>
      </diagonal>
    </border>
    <border diagonalUp="1">
      <left/>
      <right style="medium">
        <color indexed="64"/>
      </right>
      <top/>
      <bottom style="medium">
        <color indexed="64"/>
      </bottom>
      <diagonal style="hair">
        <color indexed="64"/>
      </diagonal>
    </border>
    <border diagonalUp="1">
      <left style="medium">
        <color indexed="64"/>
      </left>
      <right/>
      <top/>
      <bottom style="medium">
        <color indexed="64"/>
      </bottom>
      <diagonal style="hair">
        <color indexed="64"/>
      </diagonal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theme="1"/>
      </left>
      <right/>
      <top style="hair">
        <color indexed="64"/>
      </top>
      <bottom style="hair">
        <color indexed="64"/>
      </bottom>
      <diagonal/>
    </border>
    <border>
      <left style="hair">
        <color theme="1"/>
      </left>
      <right/>
      <top style="hair">
        <color indexed="64"/>
      </top>
      <bottom style="hair">
        <color theme="1"/>
      </bottom>
      <diagonal/>
    </border>
    <border>
      <left/>
      <right style="hair">
        <color indexed="64"/>
      </right>
      <top style="hair">
        <color indexed="64"/>
      </top>
      <bottom style="hair">
        <color theme="1"/>
      </bottom>
      <diagonal/>
    </border>
    <border>
      <left style="thick">
        <color theme="1"/>
      </left>
      <right/>
      <top/>
      <bottom/>
      <diagonal/>
    </border>
    <border>
      <left/>
      <right style="hair">
        <color theme="1"/>
      </right>
      <top/>
      <bottom/>
      <diagonal/>
    </border>
    <border>
      <left style="thick">
        <color indexed="64"/>
      </left>
      <right/>
      <top/>
      <bottom style="thin">
        <color theme="0"/>
      </bottom>
      <diagonal/>
    </border>
    <border>
      <left style="thick">
        <color theme="1"/>
      </left>
      <right/>
      <top/>
      <bottom style="thin">
        <color theme="0"/>
      </bottom>
      <diagonal/>
    </border>
    <border>
      <left/>
      <right style="hair">
        <color theme="1"/>
      </right>
      <top/>
      <bottom style="thin">
        <color theme="0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theme="0"/>
      </top>
      <bottom/>
      <diagonal/>
    </border>
    <border>
      <left/>
      <right style="thin">
        <color indexed="64"/>
      </right>
      <top/>
      <bottom style="hair">
        <color theme="0"/>
      </bottom>
      <diagonal/>
    </border>
    <border>
      <left/>
      <right style="thin">
        <color indexed="64"/>
      </right>
      <top/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hair">
        <color theme="0"/>
      </bottom>
      <diagonal/>
    </border>
    <border>
      <left/>
      <right style="thick">
        <color indexed="64"/>
      </right>
      <top style="hair">
        <color indexed="64"/>
      </top>
      <bottom style="thick">
        <color indexed="64"/>
      </bottom>
      <diagonal/>
    </border>
  </borders>
  <cellStyleXfs count="5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38" fontId="1" fillId="0" borderId="0" applyFont="0" applyFill="0" applyBorder="0" applyAlignment="0" applyProtection="0"/>
    <xf numFmtId="38" fontId="54" fillId="0" borderId="0" applyFont="0" applyFill="0" applyBorder="0" applyAlignment="0" applyProtection="0">
      <alignment vertical="center"/>
    </xf>
  </cellStyleXfs>
  <cellXfs count="1060">
    <xf numFmtId="0" fontId="0" fillId="0" borderId="0" xfId="0">
      <alignment vertical="center"/>
    </xf>
    <xf numFmtId="0" fontId="2" fillId="2" borderId="0" xfId="2" applyFont="1" applyFill="1" applyAlignment="1">
      <alignment vertical="center"/>
    </xf>
    <xf numFmtId="0" fontId="2" fillId="2" borderId="0" xfId="2" applyFont="1" applyFill="1" applyAlignment="1">
      <alignment horizontal="left" vertical="center"/>
    </xf>
    <xf numFmtId="0" fontId="2" fillId="0" borderId="0" xfId="2" applyFont="1" applyAlignment="1">
      <alignment vertical="center"/>
    </xf>
    <xf numFmtId="49" fontId="4" fillId="2" borderId="1" xfId="2" applyNumberFormat="1" applyFont="1" applyFill="1" applyBorder="1" applyAlignment="1">
      <alignment horizontal="center" vertical="center"/>
    </xf>
    <xf numFmtId="0" fontId="2" fillId="2" borderId="2" xfId="2" applyFont="1" applyFill="1" applyBorder="1" applyAlignment="1">
      <alignment horizontal="right" vertical="center"/>
    </xf>
    <xf numFmtId="49" fontId="6" fillId="2" borderId="3" xfId="2" applyNumberFormat="1" applyFont="1" applyFill="1" applyBorder="1" applyAlignment="1">
      <alignment horizontal="right" vertical="center"/>
    </xf>
    <xf numFmtId="0" fontId="2" fillId="2" borderId="0" xfId="2" applyFont="1" applyFill="1" applyAlignment="1">
      <alignment horizontal="right" vertical="center"/>
    </xf>
    <xf numFmtId="0" fontId="7" fillId="2" borderId="0" xfId="2" applyFont="1" applyFill="1" applyAlignment="1">
      <alignment vertical="center"/>
    </xf>
    <xf numFmtId="0" fontId="8" fillId="2" borderId="0" xfId="2" applyFont="1" applyFill="1" applyAlignment="1">
      <alignment vertical="center"/>
    </xf>
    <xf numFmtId="0" fontId="1" fillId="2" borderId="0" xfId="2" applyFill="1" applyAlignment="1">
      <alignment horizontal="center" vertical="center"/>
    </xf>
    <xf numFmtId="38" fontId="9" fillId="2" borderId="0" xfId="2" applyNumberFormat="1" applyFont="1" applyFill="1" applyAlignment="1">
      <alignment horizontal="right" vertical="center"/>
    </xf>
    <xf numFmtId="0" fontId="4" fillId="0" borderId="5" xfId="2" applyFont="1" applyBorder="1" applyAlignment="1" applyProtection="1">
      <alignment horizontal="center" vertical="center"/>
      <protection locked="0"/>
    </xf>
    <xf numFmtId="38" fontId="2" fillId="2" borderId="0" xfId="2" applyNumberFormat="1" applyFont="1" applyFill="1" applyAlignment="1">
      <alignment horizontal="right" vertical="center"/>
    </xf>
    <xf numFmtId="177" fontId="4" fillId="0" borderId="5" xfId="2" applyNumberFormat="1" applyFont="1" applyBorder="1" applyAlignment="1" applyProtection="1">
      <alignment horizontal="center" vertical="center"/>
      <protection locked="0"/>
    </xf>
    <xf numFmtId="0" fontId="7" fillId="2" borderId="0" xfId="2" applyFont="1" applyFill="1" applyAlignment="1">
      <alignment horizontal="left" vertical="center"/>
    </xf>
    <xf numFmtId="56" fontId="2" fillId="2" borderId="0" xfId="2" applyNumberFormat="1" applyFont="1" applyFill="1" applyAlignment="1">
      <alignment vertical="center"/>
    </xf>
    <xf numFmtId="0" fontId="1" fillId="2" borderId="0" xfId="2" applyFill="1" applyAlignment="1">
      <alignment horizontal="left" vertical="center"/>
    </xf>
    <xf numFmtId="0" fontId="6" fillId="2" borderId="0" xfId="2" applyFont="1" applyFill="1" applyAlignment="1">
      <alignment vertical="center"/>
    </xf>
    <xf numFmtId="0" fontId="1" fillId="2" borderId="0" xfId="2" applyFill="1" applyAlignment="1">
      <alignment horizontal="right" vertical="center"/>
    </xf>
    <xf numFmtId="0" fontId="1" fillId="2" borderId="0" xfId="2" applyFill="1" applyAlignment="1">
      <alignment vertical="center"/>
    </xf>
    <xf numFmtId="0" fontId="11" fillId="2" borderId="16" xfId="2" applyFont="1" applyFill="1" applyBorder="1" applyAlignment="1">
      <alignment horizontal="right" vertical="center"/>
    </xf>
    <xf numFmtId="31" fontId="14" fillId="2" borderId="16" xfId="2" applyNumberFormat="1" applyFont="1" applyFill="1" applyBorder="1" applyAlignment="1" applyProtection="1">
      <alignment horizontal="center" vertical="center"/>
      <protection hidden="1"/>
    </xf>
    <xf numFmtId="38" fontId="6" fillId="2" borderId="16" xfId="2" applyNumberFormat="1" applyFont="1" applyFill="1" applyBorder="1" applyAlignment="1">
      <alignment vertical="center"/>
    </xf>
    <xf numFmtId="38" fontId="2" fillId="2" borderId="16" xfId="2" applyNumberFormat="1" applyFont="1" applyFill="1" applyBorder="1" applyAlignment="1">
      <alignment vertical="center"/>
    </xf>
    <xf numFmtId="38" fontId="2" fillId="2" borderId="16" xfId="2" applyNumberFormat="1" applyFont="1" applyFill="1" applyBorder="1" applyAlignment="1">
      <alignment horizontal="right" vertical="center"/>
    </xf>
    <xf numFmtId="0" fontId="2" fillId="2" borderId="16" xfId="2" applyFont="1" applyFill="1" applyBorder="1" applyAlignment="1">
      <alignment horizontal="right" vertical="center"/>
    </xf>
    <xf numFmtId="0" fontId="15" fillId="2" borderId="16" xfId="2" applyFont="1" applyFill="1" applyBorder="1" applyAlignment="1">
      <alignment vertical="center"/>
    </xf>
    <xf numFmtId="0" fontId="16" fillId="2" borderId="16" xfId="2" applyFont="1" applyFill="1" applyBorder="1" applyAlignment="1">
      <alignment vertical="center"/>
    </xf>
    <xf numFmtId="0" fontId="11" fillId="2" borderId="13" xfId="2" applyFont="1" applyFill="1" applyBorder="1" applyAlignment="1">
      <alignment horizontal="right" vertical="center"/>
    </xf>
    <xf numFmtId="0" fontId="14" fillId="2" borderId="13" xfId="2" applyFont="1" applyFill="1" applyBorder="1" applyAlignment="1" applyProtection="1">
      <alignment horizontal="center" vertical="center"/>
      <protection hidden="1"/>
    </xf>
    <xf numFmtId="38" fontId="6" fillId="2" borderId="13" xfId="2" applyNumberFormat="1" applyFont="1" applyFill="1" applyBorder="1" applyAlignment="1">
      <alignment vertical="center"/>
    </xf>
    <xf numFmtId="38" fontId="2" fillId="2" borderId="13" xfId="2" applyNumberFormat="1" applyFont="1" applyFill="1" applyBorder="1" applyAlignment="1">
      <alignment horizontal="right" vertical="center"/>
    </xf>
    <xf numFmtId="38" fontId="2" fillId="2" borderId="13" xfId="2" applyNumberFormat="1" applyFont="1" applyFill="1" applyBorder="1" applyAlignment="1">
      <alignment vertical="center"/>
    </xf>
    <xf numFmtId="0" fontId="2" fillId="2" borderId="13" xfId="2" applyFont="1" applyFill="1" applyBorder="1" applyAlignment="1">
      <alignment horizontal="right" vertical="center"/>
    </xf>
    <xf numFmtId="0" fontId="15" fillId="2" borderId="13" xfId="2" applyFont="1" applyFill="1" applyBorder="1" applyAlignment="1">
      <alignment vertical="center"/>
    </xf>
    <xf numFmtId="0" fontId="16" fillId="2" borderId="13" xfId="2" applyFont="1" applyFill="1" applyBorder="1" applyAlignment="1">
      <alignment vertical="center"/>
    </xf>
    <xf numFmtId="38" fontId="15" fillId="2" borderId="13" xfId="2" applyNumberFormat="1" applyFont="1" applyFill="1" applyBorder="1" applyAlignment="1">
      <alignment vertical="center"/>
    </xf>
    <xf numFmtId="38" fontId="16" fillId="2" borderId="13" xfId="2" applyNumberFormat="1" applyFont="1" applyFill="1" applyBorder="1" applyAlignment="1">
      <alignment vertical="center"/>
    </xf>
    <xf numFmtId="38" fontId="6" fillId="2" borderId="13" xfId="2" applyNumberFormat="1" applyFont="1" applyFill="1" applyBorder="1" applyAlignment="1">
      <alignment horizontal="right" vertical="center"/>
    </xf>
    <xf numFmtId="0" fontId="11" fillId="2" borderId="17" xfId="2" applyFont="1" applyFill="1" applyBorder="1" applyAlignment="1">
      <alignment horizontal="right" vertical="center"/>
    </xf>
    <xf numFmtId="0" fontId="14" fillId="2" borderId="17" xfId="2" applyFont="1" applyFill="1" applyBorder="1" applyAlignment="1" applyProtection="1">
      <alignment horizontal="center" vertical="center"/>
      <protection hidden="1"/>
    </xf>
    <xf numFmtId="38" fontId="6" fillId="2" borderId="17" xfId="2" applyNumberFormat="1" applyFont="1" applyFill="1" applyBorder="1" applyAlignment="1">
      <alignment horizontal="right" vertical="center"/>
    </xf>
    <xf numFmtId="38" fontId="2" fillId="2" borderId="17" xfId="2" applyNumberFormat="1" applyFont="1" applyFill="1" applyBorder="1" applyAlignment="1">
      <alignment horizontal="right" vertical="center"/>
    </xf>
    <xf numFmtId="38" fontId="15" fillId="2" borderId="17" xfId="2" applyNumberFormat="1" applyFont="1" applyFill="1" applyBorder="1" applyAlignment="1">
      <alignment vertical="center"/>
    </xf>
    <xf numFmtId="38" fontId="16" fillId="2" borderId="17" xfId="2" applyNumberFormat="1" applyFont="1" applyFill="1" applyBorder="1" applyAlignment="1">
      <alignment vertical="center"/>
    </xf>
    <xf numFmtId="0" fontId="15" fillId="2" borderId="0" xfId="2" applyFont="1" applyFill="1" applyAlignment="1">
      <alignment vertical="center"/>
    </xf>
    <xf numFmtId="38" fontId="6" fillId="2" borderId="0" xfId="2" applyNumberFormat="1" applyFont="1" applyFill="1" applyAlignment="1">
      <alignment vertical="center"/>
    </xf>
    <xf numFmtId="38" fontId="2" fillId="2" borderId="0" xfId="2" applyNumberFormat="1" applyFont="1" applyFill="1" applyAlignment="1">
      <alignment vertical="center"/>
    </xf>
    <xf numFmtId="38" fontId="15" fillId="2" borderId="0" xfId="2" applyNumberFormat="1" applyFont="1" applyFill="1" applyAlignment="1">
      <alignment vertical="center"/>
    </xf>
    <xf numFmtId="38" fontId="2" fillId="2" borderId="0" xfId="2" applyNumberFormat="1" applyFont="1" applyFill="1" applyAlignment="1">
      <alignment horizontal="left" vertical="center"/>
    </xf>
    <xf numFmtId="0" fontId="2" fillId="0" borderId="0" xfId="2" applyFont="1" applyAlignment="1">
      <alignment horizontal="left" vertical="center"/>
    </xf>
    <xf numFmtId="0" fontId="7" fillId="0" borderId="0" xfId="2" applyFont="1" applyAlignment="1">
      <alignment vertical="center"/>
    </xf>
    <xf numFmtId="0" fontId="1" fillId="0" borderId="0" xfId="2" applyAlignment="1">
      <alignment vertical="center"/>
    </xf>
    <xf numFmtId="0" fontId="18" fillId="0" borderId="0" xfId="2" quotePrefix="1" applyFont="1" applyAlignment="1" applyProtection="1">
      <alignment vertical="center"/>
      <protection hidden="1"/>
    </xf>
    <xf numFmtId="0" fontId="1" fillId="0" borderId="0" xfId="2" applyAlignment="1">
      <alignment horizontal="center" vertical="center"/>
    </xf>
    <xf numFmtId="0" fontId="19" fillId="0" borderId="24" xfId="2" quotePrefix="1" applyFont="1" applyBorder="1" applyAlignment="1">
      <alignment horizontal="center" vertical="center"/>
    </xf>
    <xf numFmtId="0" fontId="19" fillId="0" borderId="26" xfId="2" applyFont="1" applyBorder="1" applyAlignment="1">
      <alignment horizontal="center" vertical="center" wrapText="1"/>
    </xf>
    <xf numFmtId="0" fontId="19" fillId="0" borderId="27" xfId="2" applyFont="1" applyBorder="1" applyAlignment="1">
      <alignment horizontal="center" vertical="center"/>
    </xf>
    <xf numFmtId="0" fontId="19" fillId="0" borderId="27" xfId="2" applyFont="1" applyBorder="1" applyAlignment="1">
      <alignment horizontal="center" vertical="center" wrapText="1"/>
    </xf>
    <xf numFmtId="0" fontId="19" fillId="0" borderId="28" xfId="2" applyFont="1" applyBorder="1" applyAlignment="1">
      <alignment horizontal="center" vertical="center"/>
    </xf>
    <xf numFmtId="0" fontId="19" fillId="0" borderId="29" xfId="2" applyFont="1" applyBorder="1" applyAlignment="1">
      <alignment horizontal="center" vertical="center" wrapText="1"/>
    </xf>
    <xf numFmtId="0" fontId="19" fillId="0" borderId="30" xfId="2" quotePrefix="1" applyFont="1" applyBorder="1" applyAlignment="1">
      <alignment horizontal="center" vertical="center"/>
    </xf>
    <xf numFmtId="0" fontId="19" fillId="0" borderId="31" xfId="2" applyFont="1" applyBorder="1" applyAlignment="1">
      <alignment horizontal="center" vertical="center"/>
    </xf>
    <xf numFmtId="0" fontId="1" fillId="0" borderId="32" xfId="2" applyBorder="1" applyAlignment="1">
      <alignment horizontal="center" vertical="center"/>
    </xf>
    <xf numFmtId="0" fontId="21" fillId="0" borderId="33" xfId="1" quotePrefix="1" applyFont="1" applyBorder="1" applyAlignment="1" applyProtection="1">
      <alignment vertical="center"/>
    </xf>
    <xf numFmtId="181" fontId="22" fillId="0" borderId="33" xfId="2" applyNumberFormat="1" applyFont="1" applyBorder="1" applyAlignment="1">
      <alignment vertical="center"/>
    </xf>
    <xf numFmtId="0" fontId="22" fillId="0" borderId="33" xfId="2" applyFont="1" applyBorder="1" applyAlignment="1">
      <alignment horizontal="center" vertical="center"/>
    </xf>
    <xf numFmtId="0" fontId="22" fillId="0" borderId="34" xfId="2" applyFont="1" applyBorder="1" applyAlignment="1">
      <alignment vertical="center"/>
    </xf>
    <xf numFmtId="49" fontId="23" fillId="0" borderId="35" xfId="2" applyNumberFormat="1" applyFont="1" applyBorder="1" applyAlignment="1">
      <alignment horizontal="center" vertical="center"/>
    </xf>
    <xf numFmtId="0" fontId="1" fillId="0" borderId="33" xfId="2" applyBorder="1" applyAlignment="1">
      <alignment vertical="center"/>
    </xf>
    <xf numFmtId="0" fontId="1" fillId="0" borderId="36" xfId="2" applyBorder="1" applyAlignment="1">
      <alignment horizontal="center" vertical="center"/>
    </xf>
    <xf numFmtId="0" fontId="24" fillId="0" borderId="37" xfId="2" applyFont="1" applyBorder="1" applyAlignment="1">
      <alignment vertical="center"/>
    </xf>
    <xf numFmtId="0" fontId="22" fillId="0" borderId="38" xfId="2" applyFont="1" applyBorder="1" applyAlignment="1">
      <alignment vertical="center"/>
    </xf>
    <xf numFmtId="181" fontId="1" fillId="0" borderId="33" xfId="2" applyNumberFormat="1" applyBorder="1" applyAlignment="1">
      <alignment vertical="center"/>
    </xf>
    <xf numFmtId="0" fontId="1" fillId="0" borderId="33" xfId="2" applyBorder="1" applyAlignment="1">
      <alignment horizontal="center" vertical="center"/>
    </xf>
    <xf numFmtId="0" fontId="1" fillId="0" borderId="34" xfId="2" applyBorder="1" applyAlignment="1">
      <alignment vertical="center"/>
    </xf>
    <xf numFmtId="49" fontId="24" fillId="0" borderId="35" xfId="2" applyNumberFormat="1" applyFont="1" applyBorder="1" applyAlignment="1">
      <alignment horizontal="center" vertical="center"/>
    </xf>
    <xf numFmtId="0" fontId="1" fillId="0" borderId="38" xfId="2" applyBorder="1" applyAlignment="1">
      <alignment vertical="center"/>
    </xf>
    <xf numFmtId="0" fontId="1" fillId="0" borderId="39" xfId="2" applyBorder="1" applyAlignment="1">
      <alignment horizontal="center" vertical="center"/>
    </xf>
    <xf numFmtId="0" fontId="21" fillId="0" borderId="40" xfId="1" applyFont="1" applyFill="1" applyBorder="1" applyAlignment="1" applyProtection="1">
      <alignment vertical="center"/>
    </xf>
    <xf numFmtId="181" fontId="1" fillId="0" borderId="40" xfId="2" applyNumberFormat="1" applyBorder="1" applyAlignment="1">
      <alignment vertical="center"/>
    </xf>
    <xf numFmtId="0" fontId="1" fillId="0" borderId="40" xfId="2" applyBorder="1" applyAlignment="1">
      <alignment horizontal="center" vertical="center"/>
    </xf>
    <xf numFmtId="0" fontId="1" fillId="0" borderId="41" xfId="2" applyBorder="1" applyAlignment="1">
      <alignment vertical="center"/>
    </xf>
    <xf numFmtId="0" fontId="1" fillId="0" borderId="40" xfId="2" applyBorder="1" applyAlignment="1">
      <alignment vertical="center"/>
    </xf>
    <xf numFmtId="0" fontId="1" fillId="0" borderId="42" xfId="2" applyBorder="1" applyAlignment="1">
      <alignment horizontal="center" vertical="center"/>
    </xf>
    <xf numFmtId="0" fontId="21" fillId="0" borderId="40" xfId="1" quotePrefix="1" applyFont="1" applyFill="1" applyBorder="1" applyAlignment="1" applyProtection="1">
      <alignment vertical="center"/>
    </xf>
    <xf numFmtId="181" fontId="1" fillId="0" borderId="43" xfId="2" applyNumberFormat="1" applyBorder="1" applyAlignment="1">
      <alignment vertical="center"/>
    </xf>
    <xf numFmtId="0" fontId="1" fillId="0" borderId="43" xfId="2" applyBorder="1" applyAlignment="1">
      <alignment horizontal="center" vertical="center"/>
    </xf>
    <xf numFmtId="0" fontId="1" fillId="0" borderId="44" xfId="2" applyBorder="1" applyAlignment="1">
      <alignment vertical="center"/>
    </xf>
    <xf numFmtId="49" fontId="24" fillId="0" borderId="45" xfId="2" applyNumberFormat="1" applyFont="1" applyBorder="1" applyAlignment="1">
      <alignment horizontal="center" vertical="center"/>
    </xf>
    <xf numFmtId="0" fontId="1" fillId="0" borderId="43" xfId="2" applyBorder="1" applyAlignment="1">
      <alignment vertical="center"/>
    </xf>
    <xf numFmtId="0" fontId="1" fillId="0" borderId="46" xfId="2" applyBorder="1" applyAlignment="1">
      <alignment horizontal="center" vertical="center"/>
    </xf>
    <xf numFmtId="0" fontId="1" fillId="0" borderId="47" xfId="2" applyBorder="1" applyAlignment="1">
      <alignment vertical="center"/>
    </xf>
    <xf numFmtId="14" fontId="1" fillId="0" borderId="55" xfId="2" applyNumberFormat="1" applyBorder="1" applyAlignment="1">
      <alignment vertical="center"/>
    </xf>
    <xf numFmtId="0" fontId="16" fillId="0" borderId="0" xfId="2" applyFont="1" applyAlignment="1">
      <alignment vertical="center"/>
    </xf>
    <xf numFmtId="31" fontId="9" fillId="0" borderId="0" xfId="2" applyNumberFormat="1" applyFont="1" applyAlignment="1">
      <alignment vertical="center"/>
    </xf>
    <xf numFmtId="0" fontId="16" fillId="0" borderId="56" xfId="2" applyFont="1" applyBorder="1" applyAlignment="1" applyProtection="1">
      <alignment horizontal="center" vertical="center"/>
      <protection locked="0"/>
    </xf>
    <xf numFmtId="0" fontId="16" fillId="0" borderId="14" xfId="2" applyFont="1" applyBorder="1" applyAlignment="1" applyProtection="1">
      <alignment vertical="center"/>
      <protection locked="0"/>
    </xf>
    <xf numFmtId="0" fontId="1" fillId="0" borderId="19" xfId="2" applyBorder="1" applyAlignment="1">
      <alignment vertical="center"/>
    </xf>
    <xf numFmtId="0" fontId="29" fillId="0" borderId="41" xfId="2" applyFont="1" applyBorder="1" applyAlignment="1">
      <alignment vertical="center"/>
    </xf>
    <xf numFmtId="0" fontId="29" fillId="0" borderId="49" xfId="2" applyFont="1" applyBorder="1" applyAlignment="1">
      <alignment vertical="center"/>
    </xf>
    <xf numFmtId="0" fontId="29" fillId="0" borderId="57" xfId="2" applyFont="1" applyBorder="1" applyAlignment="1">
      <alignment vertical="center"/>
    </xf>
    <xf numFmtId="0" fontId="29" fillId="0" borderId="65" xfId="2" applyFont="1" applyBorder="1" applyAlignment="1">
      <alignment horizontal="center" vertical="center"/>
    </xf>
    <xf numFmtId="0" fontId="1" fillId="0" borderId="73" xfId="2" applyBorder="1" applyAlignment="1" applyProtection="1">
      <alignment horizontal="center" vertical="center" shrinkToFit="1"/>
      <protection locked="0"/>
    </xf>
    <xf numFmtId="0" fontId="1" fillId="0" borderId="57" xfId="2" applyBorder="1" applyAlignment="1">
      <alignment vertical="center"/>
    </xf>
    <xf numFmtId="0" fontId="29" fillId="0" borderId="74" xfId="2" applyFont="1" applyBorder="1" applyAlignment="1">
      <alignment vertical="center"/>
    </xf>
    <xf numFmtId="0" fontId="29" fillId="0" borderId="18" xfId="2" applyFont="1" applyBorder="1" applyAlignment="1">
      <alignment vertical="center"/>
    </xf>
    <xf numFmtId="0" fontId="1" fillId="0" borderId="18" xfId="2" applyBorder="1" applyAlignment="1">
      <alignment vertical="center"/>
    </xf>
    <xf numFmtId="0" fontId="29" fillId="0" borderId="75" xfId="2" applyFont="1" applyBorder="1" applyAlignment="1">
      <alignment vertical="center"/>
    </xf>
    <xf numFmtId="38" fontId="7" fillId="0" borderId="79" xfId="3" applyFont="1" applyFill="1" applyBorder="1" applyAlignment="1" applyProtection="1">
      <alignment vertical="center"/>
    </xf>
    <xf numFmtId="38" fontId="7" fillId="0" borderId="0" xfId="3" applyFont="1" applyFill="1" applyBorder="1" applyAlignment="1" applyProtection="1">
      <alignment vertical="center"/>
    </xf>
    <xf numFmtId="38" fontId="7" fillId="0" borderId="0" xfId="2" applyNumberFormat="1" applyFont="1" applyAlignment="1">
      <alignment vertical="center"/>
    </xf>
    <xf numFmtId="38" fontId="7" fillId="0" borderId="80" xfId="2" applyNumberFormat="1" applyFont="1" applyBorder="1" applyAlignment="1">
      <alignment vertical="center"/>
    </xf>
    <xf numFmtId="0" fontId="31" fillId="0" borderId="0" xfId="2" applyFont="1" applyAlignment="1">
      <alignment vertical="center"/>
    </xf>
    <xf numFmtId="38" fontId="7" fillId="0" borderId="0" xfId="3" applyFont="1" applyFill="1" applyBorder="1" applyAlignment="1">
      <alignment vertical="center"/>
    </xf>
    <xf numFmtId="38" fontId="0" fillId="0" borderId="0" xfId="3" applyFont="1" applyFill="1" applyBorder="1" applyAlignment="1">
      <alignment vertical="center"/>
    </xf>
    <xf numFmtId="0" fontId="9" fillId="0" borderId="0" xfId="2" applyFont="1" applyAlignment="1">
      <alignment vertical="center"/>
    </xf>
    <xf numFmtId="38" fontId="1" fillId="0" borderId="0" xfId="2" applyNumberFormat="1" applyAlignment="1">
      <alignment vertical="center"/>
    </xf>
    <xf numFmtId="0" fontId="27" fillId="0" borderId="21" xfId="2" applyFont="1" applyBorder="1" applyAlignment="1">
      <alignment horizontal="center" vertical="center"/>
    </xf>
    <xf numFmtId="0" fontId="27" fillId="0" borderId="25" xfId="2" applyFont="1" applyBorder="1" applyAlignment="1">
      <alignment horizontal="center" vertical="center"/>
    </xf>
    <xf numFmtId="38" fontId="0" fillId="0" borderId="0" xfId="3" applyFont="1" applyFill="1" applyBorder="1" applyAlignment="1" applyProtection="1">
      <alignment vertical="center"/>
    </xf>
    <xf numFmtId="183" fontId="9" fillId="0" borderId="86" xfId="2" applyNumberFormat="1" applyFont="1" applyBorder="1" applyAlignment="1">
      <alignment vertical="center" shrinkToFit="1"/>
    </xf>
    <xf numFmtId="38" fontId="33" fillId="0" borderId="33" xfId="3" applyFont="1" applyFill="1" applyBorder="1" applyAlignment="1" applyProtection="1">
      <alignment vertical="center"/>
    </xf>
    <xf numFmtId="38" fontId="2" fillId="0" borderId="88" xfId="3" applyFont="1" applyFill="1" applyBorder="1" applyAlignment="1" applyProtection="1">
      <alignment vertical="center"/>
      <protection locked="0"/>
    </xf>
    <xf numFmtId="38" fontId="27" fillId="0" borderId="0" xfId="3" applyFont="1" applyFill="1" applyBorder="1" applyAlignment="1" applyProtection="1">
      <alignment vertical="center"/>
    </xf>
    <xf numFmtId="183" fontId="9" fillId="0" borderId="41" xfId="2" applyNumberFormat="1" applyFont="1" applyBorder="1" applyAlignment="1">
      <alignment vertical="center" shrinkToFit="1"/>
    </xf>
    <xf numFmtId="38" fontId="2" fillId="0" borderId="38" xfId="3" applyFont="1" applyFill="1" applyBorder="1" applyAlignment="1" applyProtection="1">
      <alignment vertical="center"/>
      <protection locked="0"/>
    </xf>
    <xf numFmtId="38" fontId="2" fillId="0" borderId="89" xfId="3" applyFont="1" applyFill="1" applyBorder="1" applyAlignment="1" applyProtection="1">
      <alignment vertical="center"/>
      <protection locked="0"/>
    </xf>
    <xf numFmtId="38" fontId="16" fillId="0" borderId="0" xfId="3" applyFont="1" applyFill="1" applyBorder="1" applyAlignment="1" applyProtection="1">
      <alignment vertical="center"/>
    </xf>
    <xf numFmtId="0" fontId="15" fillId="0" borderId="0" xfId="2" applyFont="1" applyAlignment="1">
      <alignment vertical="center"/>
    </xf>
    <xf numFmtId="38" fontId="33" fillId="0" borderId="40" xfId="3" applyFont="1" applyFill="1" applyBorder="1" applyAlignment="1" applyProtection="1">
      <alignment vertical="center"/>
    </xf>
    <xf numFmtId="0" fontId="27" fillId="0" borderId="0" xfId="2" applyFont="1" applyAlignment="1">
      <alignment vertical="center"/>
    </xf>
    <xf numFmtId="183" fontId="9" fillId="3" borderId="41" xfId="2" applyNumberFormat="1" applyFont="1" applyFill="1" applyBorder="1" applyAlignment="1">
      <alignment vertical="center" shrinkToFit="1"/>
    </xf>
    <xf numFmtId="183" fontId="9" fillId="4" borderId="41" xfId="2" applyNumberFormat="1" applyFont="1" applyFill="1" applyBorder="1" applyAlignment="1">
      <alignment vertical="center" shrinkToFit="1"/>
    </xf>
    <xf numFmtId="38" fontId="2" fillId="0" borderId="53" xfId="3" applyFont="1" applyFill="1" applyBorder="1" applyAlignment="1" applyProtection="1">
      <alignment vertical="center"/>
      <protection locked="0"/>
    </xf>
    <xf numFmtId="183" fontId="9" fillId="0" borderId="34" xfId="2" applyNumberFormat="1" applyFont="1" applyBorder="1" applyAlignment="1">
      <alignment vertical="center" shrinkToFit="1"/>
    </xf>
    <xf numFmtId="183" fontId="9" fillId="0" borderId="44" xfId="2" applyNumberFormat="1" applyFont="1" applyBorder="1" applyAlignment="1">
      <alignment vertical="center" shrinkToFit="1"/>
    </xf>
    <xf numFmtId="0" fontId="15" fillId="0" borderId="80" xfId="2" applyFont="1" applyBorder="1" applyAlignment="1">
      <alignment vertical="center"/>
    </xf>
    <xf numFmtId="0" fontId="1" fillId="0" borderId="80" xfId="2" applyBorder="1" applyAlignment="1">
      <alignment vertical="center"/>
    </xf>
    <xf numFmtId="38" fontId="2" fillId="0" borderId="0" xfId="3" applyFont="1" applyFill="1" applyBorder="1" applyAlignment="1" applyProtection="1">
      <alignment vertical="center"/>
    </xf>
    <xf numFmtId="38" fontId="0" fillId="0" borderId="0" xfId="3" applyFont="1" applyFill="1" applyAlignment="1">
      <alignment vertical="center"/>
    </xf>
    <xf numFmtId="0" fontId="29" fillId="0" borderId="0" xfId="2" applyFont="1" applyAlignment="1">
      <alignment vertical="center"/>
    </xf>
    <xf numFmtId="0" fontId="33" fillId="0" borderId="96" xfId="2" applyFont="1" applyBorder="1" applyAlignment="1">
      <alignment vertical="center"/>
    </xf>
    <xf numFmtId="0" fontId="33" fillId="0" borderId="97" xfId="2" applyFont="1" applyBorder="1" applyAlignment="1">
      <alignment vertical="center"/>
    </xf>
    <xf numFmtId="38" fontId="36" fillId="0" borderId="98" xfId="3" applyFont="1" applyFill="1" applyBorder="1" applyAlignment="1" applyProtection="1">
      <alignment vertical="center"/>
    </xf>
    <xf numFmtId="0" fontId="33" fillId="0" borderId="11" xfId="2" applyFont="1" applyBorder="1" applyAlignment="1">
      <alignment vertical="center"/>
    </xf>
    <xf numFmtId="0" fontId="33" fillId="0" borderId="12" xfId="2" applyFont="1" applyBorder="1" applyAlignment="1">
      <alignment vertical="center"/>
    </xf>
    <xf numFmtId="38" fontId="36" fillId="0" borderId="15" xfId="3" applyFont="1" applyFill="1" applyBorder="1" applyAlignment="1" applyProtection="1">
      <alignment vertical="center"/>
    </xf>
    <xf numFmtId="0" fontId="37" fillId="0" borderId="0" xfId="2" applyFont="1" applyAlignment="1">
      <alignment vertical="center"/>
    </xf>
    <xf numFmtId="0" fontId="16" fillId="0" borderId="0" xfId="2" applyFont="1" applyAlignment="1">
      <alignment vertical="center" shrinkToFit="1"/>
    </xf>
    <xf numFmtId="14" fontId="27" fillId="0" borderId="55" xfId="2" applyNumberFormat="1" applyFont="1" applyBorder="1" applyAlignment="1">
      <alignment vertical="center"/>
    </xf>
    <xf numFmtId="0" fontId="27" fillId="0" borderId="19" xfId="2" applyFont="1" applyBorder="1" applyAlignment="1">
      <alignment vertical="center"/>
    </xf>
    <xf numFmtId="0" fontId="29" fillId="0" borderId="59" xfId="2" applyFont="1" applyBorder="1" applyAlignment="1">
      <alignment vertical="center"/>
    </xf>
    <xf numFmtId="0" fontId="7" fillId="0" borderId="52" xfId="2" applyFont="1" applyBorder="1" applyAlignment="1" applyProtection="1">
      <alignment vertical="center"/>
      <protection locked="0"/>
    </xf>
    <xf numFmtId="38" fontId="27" fillId="0" borderId="0" xfId="3" applyFont="1" applyFill="1" applyAlignment="1" applyProtection="1">
      <alignment vertical="center"/>
    </xf>
    <xf numFmtId="0" fontId="9" fillId="0" borderId="12" xfId="2" applyFont="1" applyBorder="1" applyAlignment="1">
      <alignment vertical="center"/>
    </xf>
    <xf numFmtId="0" fontId="27" fillId="0" borderId="105" xfId="2" applyFont="1" applyBorder="1" applyAlignment="1">
      <alignment horizontal="center" vertical="center"/>
    </xf>
    <xf numFmtId="0" fontId="27" fillId="0" borderId="106" xfId="2" applyFont="1" applyBorder="1" applyAlignment="1">
      <alignment horizontal="center" vertical="center"/>
    </xf>
    <xf numFmtId="0" fontId="27" fillId="0" borderId="108" xfId="2" applyFont="1" applyBorder="1" applyAlignment="1">
      <alignment horizontal="center" vertical="center"/>
    </xf>
    <xf numFmtId="38" fontId="27" fillId="0" borderId="109" xfId="3" applyFont="1" applyFill="1" applyBorder="1" applyAlignment="1" applyProtection="1">
      <alignment horizontal="center" vertical="center"/>
    </xf>
    <xf numFmtId="38" fontId="27" fillId="0" borderId="110" xfId="3" applyFont="1" applyFill="1" applyBorder="1" applyAlignment="1" applyProtection="1">
      <alignment horizontal="center" vertical="center"/>
    </xf>
    <xf numFmtId="0" fontId="27" fillId="0" borderId="109" xfId="2" applyFont="1" applyBorder="1" applyAlignment="1">
      <alignment horizontal="center" vertical="center"/>
    </xf>
    <xf numFmtId="0" fontId="27" fillId="0" borderId="110" xfId="2" applyFont="1" applyBorder="1" applyAlignment="1">
      <alignment horizontal="center" vertical="center"/>
    </xf>
    <xf numFmtId="38" fontId="2" fillId="0" borderId="112" xfId="3" applyFont="1" applyFill="1" applyBorder="1" applyAlignment="1" applyProtection="1">
      <alignment vertical="center"/>
      <protection locked="0"/>
    </xf>
    <xf numFmtId="38" fontId="1" fillId="0" borderId="0" xfId="3" applyFont="1" applyFill="1" applyBorder="1" applyAlignment="1" applyProtection="1">
      <alignment vertical="center"/>
    </xf>
    <xf numFmtId="38" fontId="2" fillId="0" borderId="113" xfId="3" applyFont="1" applyFill="1" applyBorder="1" applyAlignment="1" applyProtection="1">
      <alignment vertical="center"/>
      <protection locked="0"/>
    </xf>
    <xf numFmtId="38" fontId="2" fillId="0" borderId="48" xfId="3" applyFont="1" applyFill="1" applyBorder="1" applyAlignment="1" applyProtection="1">
      <alignment vertical="center"/>
      <protection locked="0"/>
    </xf>
    <xf numFmtId="38" fontId="2" fillId="0" borderId="114" xfId="3" applyFont="1" applyFill="1" applyBorder="1" applyAlignment="1" applyProtection="1">
      <alignment vertical="center"/>
      <protection locked="0"/>
    </xf>
    <xf numFmtId="183" fontId="9" fillId="0" borderId="118" xfId="2" applyNumberFormat="1" applyFont="1" applyBorder="1" applyAlignment="1">
      <alignment vertical="center" shrinkToFit="1"/>
    </xf>
    <xf numFmtId="38" fontId="33" fillId="0" borderId="120" xfId="3" applyFont="1" applyFill="1" applyBorder="1" applyAlignment="1" applyProtection="1">
      <alignment vertical="center"/>
    </xf>
    <xf numFmtId="38" fontId="2" fillId="0" borderId="121" xfId="3" applyFont="1" applyFill="1" applyBorder="1" applyAlignment="1" applyProtection="1">
      <alignment vertical="center"/>
      <protection locked="0"/>
    </xf>
    <xf numFmtId="38" fontId="2" fillId="0" borderId="0" xfId="3" applyFont="1" applyFill="1" applyAlignment="1" applyProtection="1">
      <alignment vertical="center"/>
    </xf>
    <xf numFmtId="38" fontId="2" fillId="0" borderId="124" xfId="3" applyFont="1" applyFill="1" applyBorder="1" applyAlignment="1" applyProtection="1">
      <alignment vertical="center"/>
      <protection locked="0"/>
    </xf>
    <xf numFmtId="0" fontId="1" fillId="0" borderId="125" xfId="2" applyBorder="1" applyAlignment="1">
      <alignment vertical="center"/>
    </xf>
    <xf numFmtId="0" fontId="1" fillId="0" borderId="126" xfId="2" applyBorder="1" applyAlignment="1">
      <alignment vertical="center"/>
    </xf>
    <xf numFmtId="183" fontId="9" fillId="0" borderId="40" xfId="2" applyNumberFormat="1" applyFont="1" applyBorder="1" applyAlignment="1">
      <alignment vertical="center" shrinkToFit="1"/>
    </xf>
    <xf numFmtId="0" fontId="1" fillId="0" borderId="10" xfId="2" applyBorder="1" applyAlignment="1">
      <alignment vertical="center"/>
    </xf>
    <xf numFmtId="0" fontId="1" fillId="0" borderId="4" xfId="2" applyBorder="1" applyAlignment="1">
      <alignment vertical="center"/>
    </xf>
    <xf numFmtId="0" fontId="9" fillId="0" borderId="129" xfId="2" applyFont="1" applyBorder="1" applyAlignment="1">
      <alignment vertical="center"/>
    </xf>
    <xf numFmtId="38" fontId="1" fillId="0" borderId="4" xfId="3" applyFont="1" applyFill="1" applyBorder="1" applyAlignment="1" applyProtection="1">
      <alignment vertical="center"/>
    </xf>
    <xf numFmtId="38" fontId="9" fillId="0" borderId="0" xfId="2" applyNumberFormat="1" applyFont="1" applyAlignment="1">
      <alignment vertical="center"/>
    </xf>
    <xf numFmtId="183" fontId="9" fillId="0" borderId="120" xfId="2" applyNumberFormat="1" applyFont="1" applyBorder="1" applyAlignment="1">
      <alignment vertical="center" shrinkToFit="1"/>
    </xf>
    <xf numFmtId="0" fontId="9" fillId="4" borderId="41" xfId="2" applyFont="1" applyFill="1" applyBorder="1" applyAlignment="1">
      <alignment vertical="center" shrinkToFit="1"/>
    </xf>
    <xf numFmtId="38" fontId="2" fillId="0" borderId="130" xfId="3" applyFont="1" applyFill="1" applyBorder="1" applyAlignment="1" applyProtection="1">
      <alignment vertical="center"/>
      <protection locked="0"/>
    </xf>
    <xf numFmtId="38" fontId="33" fillId="0" borderId="0" xfId="3" applyFont="1" applyFill="1" applyBorder="1" applyAlignment="1" applyProtection="1">
      <alignment vertical="center"/>
    </xf>
    <xf numFmtId="0" fontId="40" fillId="0" borderId="0" xfId="2" applyFont="1" applyAlignment="1">
      <alignment vertical="center"/>
    </xf>
    <xf numFmtId="0" fontId="33" fillId="0" borderId="55" xfId="2" applyFont="1" applyBorder="1" applyAlignment="1">
      <alignment vertical="center"/>
    </xf>
    <xf numFmtId="0" fontId="41" fillId="0" borderId="0" xfId="2" applyFont="1" applyAlignment="1">
      <alignment vertical="center"/>
    </xf>
    <xf numFmtId="0" fontId="33" fillId="0" borderId="56" xfId="2" applyFont="1" applyBorder="1" applyAlignment="1">
      <alignment vertical="center"/>
    </xf>
    <xf numFmtId="0" fontId="33" fillId="0" borderId="13" xfId="2" applyFont="1" applyBorder="1" applyAlignment="1">
      <alignment vertical="center"/>
    </xf>
    <xf numFmtId="38" fontId="36" fillId="0" borderId="14" xfId="3" applyFont="1" applyFill="1" applyBorder="1" applyAlignment="1" applyProtection="1">
      <alignment vertical="center"/>
    </xf>
    <xf numFmtId="38" fontId="9" fillId="0" borderId="12" xfId="2" applyNumberFormat="1" applyFont="1" applyBorder="1" applyAlignment="1">
      <alignment vertical="center"/>
    </xf>
    <xf numFmtId="38" fontId="33" fillId="0" borderId="33" xfId="3" applyFont="1" applyFill="1" applyBorder="1" applyAlignment="1">
      <alignment vertical="center"/>
    </xf>
    <xf numFmtId="38" fontId="27" fillId="0" borderId="0" xfId="3" applyFont="1" applyFill="1" applyBorder="1" applyAlignment="1">
      <alignment vertical="center"/>
    </xf>
    <xf numFmtId="38" fontId="33" fillId="0" borderId="40" xfId="3" applyFont="1" applyFill="1" applyBorder="1" applyAlignment="1">
      <alignment vertical="center"/>
    </xf>
    <xf numFmtId="0" fontId="9" fillId="0" borderId="41" xfId="2" applyFont="1" applyBorder="1" applyAlignment="1">
      <alignment vertical="center" shrinkToFit="1"/>
    </xf>
    <xf numFmtId="38" fontId="2" fillId="0" borderId="133" xfId="3" applyFont="1" applyFill="1" applyBorder="1" applyAlignment="1" applyProtection="1">
      <alignment vertical="center"/>
      <protection locked="0"/>
    </xf>
    <xf numFmtId="38" fontId="33" fillId="0" borderId="127" xfId="3" applyFont="1" applyFill="1" applyBorder="1" applyAlignment="1">
      <alignment vertical="center"/>
    </xf>
    <xf numFmtId="38" fontId="2" fillId="0" borderId="6" xfId="3" applyFont="1" applyFill="1" applyBorder="1" applyAlignment="1">
      <alignment vertical="center"/>
    </xf>
    <xf numFmtId="38" fontId="1" fillId="0" borderId="0" xfId="3" applyFont="1" applyFill="1" applyBorder="1" applyAlignment="1">
      <alignment vertical="center"/>
    </xf>
    <xf numFmtId="38" fontId="33" fillId="0" borderId="120" xfId="3" applyFont="1" applyFill="1" applyBorder="1" applyAlignment="1">
      <alignment vertical="center"/>
    </xf>
    <xf numFmtId="38" fontId="1" fillId="0" borderId="134" xfId="3" applyFont="1" applyFill="1" applyBorder="1" applyAlignment="1">
      <alignment vertical="center"/>
    </xf>
    <xf numFmtId="38" fontId="2" fillId="0" borderId="0" xfId="3" applyFont="1" applyFill="1" applyBorder="1" applyAlignment="1">
      <alignment vertical="center"/>
    </xf>
    <xf numFmtId="0" fontId="27" fillId="0" borderId="97" xfId="2" applyFont="1" applyBorder="1" applyAlignment="1">
      <alignment vertical="center"/>
    </xf>
    <xf numFmtId="0" fontId="1" fillId="0" borderId="97" xfId="2" applyBorder="1" applyAlignment="1">
      <alignment vertical="center"/>
    </xf>
    <xf numFmtId="38" fontId="33" fillId="0" borderId="0" xfId="3" applyFont="1" applyFill="1" applyAlignment="1">
      <alignment vertical="center"/>
    </xf>
    <xf numFmtId="38" fontId="27" fillId="0" borderId="0" xfId="3" applyFont="1" applyFill="1" applyAlignment="1">
      <alignment vertical="center"/>
    </xf>
    <xf numFmtId="38" fontId="2" fillId="0" borderId="0" xfId="3" applyFont="1" applyFill="1" applyAlignment="1">
      <alignment vertical="center"/>
    </xf>
    <xf numFmtId="0" fontId="9" fillId="0" borderId="118" xfId="2" applyFont="1" applyBorder="1" applyAlignment="1">
      <alignment vertical="center" shrinkToFit="1"/>
    </xf>
    <xf numFmtId="38" fontId="33" fillId="0" borderId="0" xfId="3" applyFont="1" applyFill="1" applyBorder="1" applyAlignment="1">
      <alignment vertical="center"/>
    </xf>
    <xf numFmtId="38" fontId="16" fillId="0" borderId="0" xfId="3" applyFont="1" applyFill="1" applyBorder="1" applyAlignment="1">
      <alignment vertical="center"/>
    </xf>
    <xf numFmtId="0" fontId="16" fillId="0" borderId="131" xfId="2" applyFont="1" applyBorder="1" applyAlignment="1">
      <alignment vertical="center"/>
    </xf>
    <xf numFmtId="38" fontId="36" fillId="0" borderId="98" xfId="3" applyFont="1" applyFill="1" applyBorder="1" applyAlignment="1">
      <alignment vertical="center"/>
    </xf>
    <xf numFmtId="38" fontId="36" fillId="0" borderId="131" xfId="3" applyFont="1" applyFill="1" applyBorder="1" applyAlignment="1">
      <alignment vertical="center"/>
    </xf>
    <xf numFmtId="38" fontId="36" fillId="0" borderId="14" xfId="3" applyFont="1" applyFill="1" applyBorder="1" applyAlignment="1">
      <alignment vertical="center"/>
    </xf>
    <xf numFmtId="38" fontId="33" fillId="0" borderId="43" xfId="3" applyFont="1" applyFill="1" applyBorder="1" applyAlignment="1">
      <alignment vertical="center"/>
    </xf>
    <xf numFmtId="0" fontId="27" fillId="0" borderId="104" xfId="2" applyFont="1" applyBorder="1" applyAlignment="1">
      <alignment horizontal="center" vertical="center" shrinkToFit="1"/>
    </xf>
    <xf numFmtId="38" fontId="27" fillId="0" borderId="105" xfId="3" applyFont="1" applyFill="1" applyBorder="1" applyAlignment="1">
      <alignment horizontal="center" vertical="center"/>
    </xf>
    <xf numFmtId="38" fontId="27" fillId="0" borderId="106" xfId="3" applyFont="1" applyFill="1" applyBorder="1" applyAlignment="1">
      <alignment horizontal="center" vertical="center"/>
    </xf>
    <xf numFmtId="38" fontId="33" fillId="0" borderId="140" xfId="3" applyFont="1" applyFill="1" applyBorder="1" applyAlignment="1">
      <alignment vertical="center"/>
    </xf>
    <xf numFmtId="183" fontId="9" fillId="4" borderId="34" xfId="2" applyNumberFormat="1" applyFont="1" applyFill="1" applyBorder="1" applyAlignment="1">
      <alignment vertical="center" shrinkToFit="1"/>
    </xf>
    <xf numFmtId="38" fontId="2" fillId="0" borderId="143" xfId="3" applyFont="1" applyFill="1" applyBorder="1" applyAlignment="1" applyProtection="1">
      <alignment vertical="center"/>
      <protection locked="0"/>
    </xf>
    <xf numFmtId="0" fontId="43" fillId="0" borderId="0" xfId="2" applyFont="1" applyAlignment="1">
      <alignment vertical="center"/>
    </xf>
    <xf numFmtId="38" fontId="43" fillId="0" borderId="0" xfId="3" applyFont="1" applyFill="1" applyBorder="1" applyAlignment="1">
      <alignment vertical="center"/>
    </xf>
    <xf numFmtId="0" fontId="44" fillId="0" borderId="0" xfId="2" applyFont="1" applyAlignment="1">
      <alignment vertical="center"/>
    </xf>
    <xf numFmtId="38" fontId="16" fillId="0" borderId="0" xfId="3" applyFont="1" applyFill="1" applyAlignment="1">
      <alignment vertical="center"/>
    </xf>
    <xf numFmtId="0" fontId="33" fillId="0" borderId="0" xfId="2" applyFont="1" applyAlignment="1">
      <alignment vertical="center"/>
    </xf>
    <xf numFmtId="38" fontId="27" fillId="0" borderId="12" xfId="3" applyFont="1" applyFill="1" applyBorder="1" applyAlignment="1" applyProtection="1">
      <alignment vertical="center"/>
    </xf>
    <xf numFmtId="38" fontId="2" fillId="0" borderId="12" xfId="3" applyFont="1" applyFill="1" applyBorder="1" applyAlignment="1" applyProtection="1">
      <alignment vertical="center"/>
    </xf>
    <xf numFmtId="0" fontId="27" fillId="0" borderId="144" xfId="2" applyFont="1" applyBorder="1" applyAlignment="1">
      <alignment horizontal="center" vertical="center"/>
    </xf>
    <xf numFmtId="0" fontId="27" fillId="0" borderId="146" xfId="2" applyFont="1" applyBorder="1" applyAlignment="1">
      <alignment horizontal="center" vertical="center"/>
    </xf>
    <xf numFmtId="38" fontId="33" fillId="0" borderId="91" xfId="3" applyFont="1" applyFill="1" applyBorder="1" applyAlignment="1" applyProtection="1">
      <alignment vertical="center"/>
    </xf>
    <xf numFmtId="38" fontId="2" fillId="0" borderId="149" xfId="3" applyFont="1" applyFill="1" applyBorder="1" applyAlignment="1" applyProtection="1">
      <alignment vertical="center"/>
      <protection locked="0"/>
    </xf>
    <xf numFmtId="38" fontId="2" fillId="0" borderId="150" xfId="3" applyFont="1" applyFill="1" applyBorder="1" applyAlignment="1" applyProtection="1">
      <alignment vertical="center"/>
      <protection locked="0"/>
    </xf>
    <xf numFmtId="38" fontId="2" fillId="0" borderId="116" xfId="3" applyFont="1" applyFill="1" applyBorder="1" applyAlignment="1" applyProtection="1">
      <alignment vertical="center"/>
      <protection locked="0"/>
    </xf>
    <xf numFmtId="38" fontId="2" fillId="0" borderId="151" xfId="3" applyFont="1" applyFill="1" applyBorder="1" applyAlignment="1" applyProtection="1">
      <alignment vertical="center"/>
      <protection locked="0"/>
    </xf>
    <xf numFmtId="38" fontId="33" fillId="0" borderId="153" xfId="3" applyFont="1" applyFill="1" applyBorder="1" applyAlignment="1" applyProtection="1">
      <alignment vertical="center"/>
    </xf>
    <xf numFmtId="38" fontId="2" fillId="0" borderId="154" xfId="3" applyFont="1" applyFill="1" applyBorder="1" applyAlignment="1" applyProtection="1">
      <alignment vertical="center"/>
      <protection locked="0"/>
    </xf>
    <xf numFmtId="38" fontId="33" fillId="0" borderId="77" xfId="3" applyFont="1" applyFill="1" applyBorder="1" applyAlignment="1" applyProtection="1">
      <alignment vertical="center"/>
    </xf>
    <xf numFmtId="0" fontId="9" fillId="4" borderId="40" xfId="2" applyFont="1" applyFill="1" applyBorder="1" applyAlignment="1">
      <alignment vertical="center" shrinkToFit="1"/>
    </xf>
    <xf numFmtId="38" fontId="33" fillId="0" borderId="117" xfId="3" applyFont="1" applyFill="1" applyBorder="1" applyAlignment="1" applyProtection="1">
      <alignment vertical="center"/>
    </xf>
    <xf numFmtId="0" fontId="1" fillId="0" borderId="155" xfId="2" applyBorder="1" applyAlignment="1">
      <alignment vertical="center"/>
    </xf>
    <xf numFmtId="0" fontId="1" fillId="0" borderId="156" xfId="2" applyBorder="1" applyAlignment="1">
      <alignment vertical="center"/>
    </xf>
    <xf numFmtId="0" fontId="9" fillId="0" borderId="157" xfId="2" applyFont="1" applyBorder="1" applyAlignment="1">
      <alignment vertical="center"/>
    </xf>
    <xf numFmtId="38" fontId="33" fillId="0" borderId="158" xfId="3" applyFont="1" applyFill="1" applyBorder="1" applyAlignment="1" applyProtection="1">
      <alignment vertical="center"/>
    </xf>
    <xf numFmtId="38" fontId="2" fillId="0" borderId="128" xfId="3" applyFont="1" applyFill="1" applyBorder="1" applyAlignment="1">
      <alignment vertical="center"/>
    </xf>
    <xf numFmtId="38" fontId="2" fillId="0" borderId="12" xfId="3" applyFont="1" applyFill="1" applyBorder="1" applyAlignment="1">
      <alignment vertical="center"/>
    </xf>
    <xf numFmtId="38" fontId="27" fillId="0" borderId="110" xfId="3" applyFont="1" applyFill="1" applyBorder="1" applyAlignment="1">
      <alignment horizontal="center" vertical="center"/>
    </xf>
    <xf numFmtId="38" fontId="2" fillId="0" borderId="160" xfId="3" applyFont="1" applyFill="1" applyBorder="1" applyAlignment="1" applyProtection="1">
      <alignment vertical="center"/>
      <protection locked="0"/>
    </xf>
    <xf numFmtId="0" fontId="9" fillId="4" borderId="118" xfId="2" applyFont="1" applyFill="1" applyBorder="1" applyAlignment="1">
      <alignment vertical="center" shrinkToFit="1"/>
    </xf>
    <xf numFmtId="38" fontId="33" fillId="0" borderId="129" xfId="3" applyFont="1" applyFill="1" applyBorder="1" applyAlignment="1" applyProtection="1">
      <alignment vertical="center"/>
    </xf>
    <xf numFmtId="38" fontId="2" fillId="0" borderId="162" xfId="3" applyFont="1" applyFill="1" applyBorder="1" applyAlignment="1" applyProtection="1">
      <alignment vertical="center"/>
      <protection locked="0"/>
    </xf>
    <xf numFmtId="0" fontId="16" fillId="0" borderId="135" xfId="2" applyFont="1" applyBorder="1" applyAlignment="1">
      <alignment vertical="center"/>
    </xf>
    <xf numFmtId="0" fontId="24" fillId="0" borderId="135" xfId="2" applyFont="1" applyBorder="1" applyAlignment="1">
      <alignment vertical="center"/>
    </xf>
    <xf numFmtId="184" fontId="15" fillId="0" borderId="0" xfId="2" applyNumberFormat="1" applyFont="1" applyAlignment="1">
      <alignment vertical="center"/>
    </xf>
    <xf numFmtId="0" fontId="27" fillId="0" borderId="55" xfId="2" applyFont="1" applyBorder="1" applyAlignment="1">
      <alignment horizontal="center" vertical="center"/>
    </xf>
    <xf numFmtId="0" fontId="27" fillId="0" borderId="55" xfId="2" applyFont="1" applyBorder="1" applyAlignment="1">
      <alignment vertical="center"/>
    </xf>
    <xf numFmtId="0" fontId="27" fillId="0" borderId="131" xfId="2" applyFont="1" applyBorder="1" applyAlignment="1">
      <alignment vertical="center"/>
    </xf>
    <xf numFmtId="38" fontId="27" fillId="0" borderId="55" xfId="3" applyFont="1" applyFill="1" applyBorder="1" applyAlignment="1">
      <alignment vertical="center"/>
    </xf>
    <xf numFmtId="183" fontId="9" fillId="0" borderId="141" xfId="2" applyNumberFormat="1" applyFont="1" applyBorder="1" applyAlignment="1">
      <alignment vertical="center" shrinkToFit="1"/>
    </xf>
    <xf numFmtId="183" fontId="9" fillId="0" borderId="163" xfId="2" applyNumberFormat="1" applyFont="1" applyBorder="1" applyAlignment="1">
      <alignment vertical="center" shrinkToFit="1"/>
    </xf>
    <xf numFmtId="38" fontId="33" fillId="0" borderId="91" xfId="3" applyFont="1" applyFill="1" applyBorder="1" applyAlignment="1">
      <alignment vertical="center"/>
    </xf>
    <xf numFmtId="183" fontId="9" fillId="0" borderId="164" xfId="2" applyNumberFormat="1" applyFont="1" applyBorder="1" applyAlignment="1">
      <alignment vertical="center" shrinkToFit="1"/>
    </xf>
    <xf numFmtId="38" fontId="33" fillId="0" borderId="122" xfId="3" applyFont="1" applyFill="1" applyBorder="1" applyAlignment="1">
      <alignment vertical="center"/>
    </xf>
    <xf numFmtId="183" fontId="9" fillId="0" borderId="167" xfId="2" applyNumberFormat="1" applyFont="1" applyBorder="1" applyAlignment="1">
      <alignment vertical="center" shrinkToFit="1"/>
    </xf>
    <xf numFmtId="38" fontId="33" fillId="0" borderId="168" xfId="3" applyFont="1" applyFill="1" applyBorder="1" applyAlignment="1">
      <alignment vertical="center"/>
    </xf>
    <xf numFmtId="38" fontId="2" fillId="0" borderId="169" xfId="3" applyFont="1" applyFill="1" applyBorder="1" applyAlignment="1" applyProtection="1">
      <alignment vertical="center"/>
      <protection locked="0"/>
    </xf>
    <xf numFmtId="185" fontId="27" fillId="0" borderId="0" xfId="2" applyNumberFormat="1" applyFont="1" applyAlignment="1">
      <alignment vertical="center"/>
    </xf>
    <xf numFmtId="38" fontId="27" fillId="0" borderId="109" xfId="3" applyFont="1" applyFill="1" applyBorder="1" applyAlignment="1">
      <alignment horizontal="center" vertical="center"/>
    </xf>
    <xf numFmtId="38" fontId="33" fillId="0" borderId="0" xfId="3" applyFont="1" applyFill="1" applyAlignment="1" applyProtection="1">
      <alignment vertical="center"/>
    </xf>
    <xf numFmtId="38" fontId="41" fillId="0" borderId="0" xfId="3" applyFont="1" applyFill="1" applyAlignment="1">
      <alignment vertical="center"/>
    </xf>
    <xf numFmtId="0" fontId="36" fillId="0" borderId="0" xfId="2" applyFont="1" applyAlignment="1">
      <alignment vertical="center"/>
    </xf>
    <xf numFmtId="38" fontId="34" fillId="0" borderId="0" xfId="2" applyNumberFormat="1" applyFont="1" applyAlignment="1">
      <alignment vertical="center"/>
    </xf>
    <xf numFmtId="38" fontId="2" fillId="0" borderId="178" xfId="3" applyFont="1" applyFill="1" applyBorder="1" applyAlignment="1" applyProtection="1">
      <alignment vertical="center"/>
      <protection locked="0"/>
    </xf>
    <xf numFmtId="0" fontId="16" fillId="0" borderId="55" xfId="2" applyFont="1" applyBorder="1" applyAlignment="1">
      <alignment vertical="center"/>
    </xf>
    <xf numFmtId="38" fontId="1" fillId="0" borderId="0" xfId="3" applyFont="1" applyFill="1" applyAlignment="1">
      <alignment vertical="center"/>
    </xf>
    <xf numFmtId="38" fontId="34" fillId="0" borderId="0" xfId="3" applyFont="1" applyFill="1" applyAlignment="1">
      <alignment vertical="center"/>
    </xf>
    <xf numFmtId="38" fontId="1" fillId="0" borderId="162" xfId="3" applyFont="1" applyFill="1" applyBorder="1" applyAlignment="1">
      <alignment vertical="center" shrinkToFit="1"/>
    </xf>
    <xf numFmtId="0" fontId="34" fillId="0" borderId="0" xfId="2" applyFont="1" applyAlignment="1">
      <alignment vertical="center"/>
    </xf>
    <xf numFmtId="0" fontId="36" fillId="0" borderId="97" xfId="2" applyFont="1" applyBorder="1" applyAlignment="1">
      <alignment vertical="center"/>
    </xf>
    <xf numFmtId="0" fontId="17" fillId="0" borderId="0" xfId="2" applyFont="1" applyAlignment="1">
      <alignment vertical="center"/>
    </xf>
    <xf numFmtId="0" fontId="46" fillId="0" borderId="0" xfId="2" applyFont="1" applyAlignment="1">
      <alignment vertical="center"/>
    </xf>
    <xf numFmtId="0" fontId="27" fillId="0" borderId="105" xfId="2" applyFont="1" applyBorder="1" applyAlignment="1">
      <alignment horizontal="center" vertical="center" shrinkToFit="1"/>
    </xf>
    <xf numFmtId="38" fontId="9" fillId="0" borderId="0" xfId="3" applyFont="1" applyFill="1" applyAlignment="1">
      <alignment vertical="center"/>
    </xf>
    <xf numFmtId="38" fontId="1" fillId="0" borderId="0" xfId="3" applyFont="1" applyFill="1" applyAlignment="1" applyProtection="1">
      <alignment vertical="center"/>
    </xf>
    <xf numFmtId="38" fontId="1" fillId="0" borderId="0" xfId="3" applyFont="1" applyFill="1" applyBorder="1" applyAlignment="1">
      <alignment vertical="center" shrinkToFit="1"/>
    </xf>
    <xf numFmtId="183" fontId="9" fillId="4" borderId="118" xfId="2" applyNumberFormat="1" applyFont="1" applyFill="1" applyBorder="1" applyAlignment="1">
      <alignment vertical="center" shrinkToFit="1"/>
    </xf>
    <xf numFmtId="38" fontId="27" fillId="0" borderId="0" xfId="2" applyNumberFormat="1" applyFont="1" applyAlignment="1">
      <alignment vertical="center"/>
    </xf>
    <xf numFmtId="38" fontId="9" fillId="0" borderId="0" xfId="3" applyFont="1" applyFill="1" applyBorder="1" applyAlignment="1">
      <alignment vertical="center"/>
    </xf>
    <xf numFmtId="38" fontId="36" fillId="0" borderId="15" xfId="3" applyFont="1" applyFill="1" applyBorder="1" applyAlignment="1">
      <alignment vertical="center"/>
    </xf>
    <xf numFmtId="0" fontId="47" fillId="0" borderId="0" xfId="2" applyFont="1" applyAlignment="1">
      <alignment vertical="center"/>
    </xf>
    <xf numFmtId="0" fontId="16" fillId="0" borderId="12" xfId="2" applyFont="1" applyBorder="1" applyAlignment="1">
      <alignment horizontal="right" vertical="center"/>
    </xf>
    <xf numFmtId="38" fontId="33" fillId="0" borderId="12" xfId="3" applyFont="1" applyFill="1" applyBorder="1" applyAlignment="1">
      <alignment vertical="center"/>
    </xf>
    <xf numFmtId="38" fontId="33" fillId="0" borderId="77" xfId="3" applyFont="1" applyFill="1" applyBorder="1" applyAlignment="1">
      <alignment vertical="center"/>
    </xf>
    <xf numFmtId="38" fontId="33" fillId="0" borderId="119" xfId="3" applyFont="1" applyFill="1" applyBorder="1" applyAlignment="1">
      <alignment vertical="center"/>
    </xf>
    <xf numFmtId="38" fontId="33" fillId="0" borderId="158" xfId="3" applyFont="1" applyFill="1" applyBorder="1" applyAlignment="1">
      <alignment vertical="center"/>
    </xf>
    <xf numFmtId="38" fontId="33" fillId="0" borderId="117" xfId="3" applyFont="1" applyFill="1" applyBorder="1" applyAlignment="1">
      <alignment vertical="center"/>
    </xf>
    <xf numFmtId="0" fontId="1" fillId="0" borderId="180" xfId="2" applyBorder="1" applyAlignment="1">
      <alignment vertical="center"/>
    </xf>
    <xf numFmtId="0" fontId="1" fillId="0" borderId="181" xfId="2" applyBorder="1" applyAlignment="1">
      <alignment vertical="center"/>
    </xf>
    <xf numFmtId="0" fontId="9" fillId="0" borderId="182" xfId="2" applyFont="1" applyBorder="1" applyAlignment="1">
      <alignment vertical="center"/>
    </xf>
    <xf numFmtId="38" fontId="33" fillId="0" borderId="43" xfId="3" applyFont="1" applyFill="1" applyBorder="1" applyAlignment="1">
      <alignment vertical="center" shrinkToFit="1"/>
    </xf>
    <xf numFmtId="38" fontId="33" fillId="0" borderId="40" xfId="3" applyFont="1" applyFill="1" applyBorder="1" applyAlignment="1">
      <alignment vertical="center" shrinkToFit="1"/>
    </xf>
    <xf numFmtId="38" fontId="9" fillId="0" borderId="12" xfId="3" applyFont="1" applyFill="1" applyBorder="1" applyAlignment="1">
      <alignment vertical="center"/>
    </xf>
    <xf numFmtId="38" fontId="33" fillId="0" borderId="43" xfId="3" applyFont="1" applyFill="1" applyBorder="1" applyAlignment="1" applyProtection="1">
      <alignment vertical="center" shrinkToFit="1"/>
    </xf>
    <xf numFmtId="183" fontId="9" fillId="4" borderId="44" xfId="2" applyNumberFormat="1" applyFont="1" applyFill="1" applyBorder="1" applyAlignment="1">
      <alignment vertical="center" shrinkToFit="1"/>
    </xf>
    <xf numFmtId="38" fontId="33" fillId="0" borderId="122" xfId="3" applyFont="1" applyFill="1" applyBorder="1" applyAlignment="1">
      <alignment vertical="center" shrinkToFit="1"/>
    </xf>
    <xf numFmtId="38" fontId="1" fillId="0" borderId="183" xfId="3" applyFont="1" applyFill="1" applyBorder="1" applyAlignment="1">
      <alignment vertical="center" shrinkToFit="1"/>
    </xf>
    <xf numFmtId="38" fontId="33" fillId="0" borderId="40" xfId="3" applyFont="1" applyFill="1" applyBorder="1" applyAlignment="1" applyProtection="1">
      <alignment vertical="center" shrinkToFit="1"/>
    </xf>
    <xf numFmtId="0" fontId="21" fillId="0" borderId="0" xfId="1" quotePrefix="1" applyFont="1" applyFill="1" applyBorder="1" applyAlignment="1" applyProtection="1">
      <alignment vertical="center"/>
    </xf>
    <xf numFmtId="181" fontId="1" fillId="0" borderId="0" xfId="2" applyNumberFormat="1" applyAlignment="1">
      <alignment vertical="center"/>
    </xf>
    <xf numFmtId="49" fontId="24" fillId="0" borderId="0" xfId="2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24" fillId="0" borderId="0" xfId="0" applyNumberFormat="1" applyFont="1" applyAlignment="1">
      <alignment horizontal="center" vertical="center"/>
    </xf>
    <xf numFmtId="38" fontId="33" fillId="0" borderId="81" xfId="3" applyFont="1" applyFill="1" applyBorder="1" applyAlignment="1" applyProtection="1">
      <alignment vertical="center"/>
    </xf>
    <xf numFmtId="0" fontId="27" fillId="0" borderId="185" xfId="2" applyFont="1" applyBorder="1" applyAlignment="1">
      <alignment horizontal="center" vertical="center" shrinkToFit="1"/>
    </xf>
    <xf numFmtId="0" fontId="22" fillId="0" borderId="0" xfId="2" applyFont="1" applyAlignment="1">
      <alignment vertical="center"/>
    </xf>
    <xf numFmtId="0" fontId="48" fillId="0" borderId="0" xfId="2" applyFont="1" applyAlignment="1">
      <alignment vertical="center"/>
    </xf>
    <xf numFmtId="0" fontId="9" fillId="0" borderId="44" xfId="2" applyFont="1" applyBorder="1" applyAlignment="1">
      <alignment vertical="center" shrinkToFit="1"/>
    </xf>
    <xf numFmtId="0" fontId="9" fillId="0" borderId="138" xfId="2" applyFont="1" applyBorder="1" applyAlignment="1">
      <alignment vertical="center" shrinkToFit="1"/>
    </xf>
    <xf numFmtId="183" fontId="9" fillId="0" borderId="147" xfId="2" applyNumberFormat="1" applyFont="1" applyBorder="1" applyAlignment="1">
      <alignment vertical="center" shrinkToFit="1"/>
    </xf>
    <xf numFmtId="183" fontId="9" fillId="0" borderId="140" xfId="2" applyNumberFormat="1" applyFont="1" applyBorder="1" applyAlignment="1">
      <alignment vertical="center" shrinkToFit="1"/>
    </xf>
    <xf numFmtId="0" fontId="9" fillId="0" borderId="159" xfId="2" applyFont="1" applyBorder="1" applyAlignment="1">
      <alignment vertical="center" shrinkToFit="1"/>
    </xf>
    <xf numFmtId="183" fontId="9" fillId="0" borderId="33" xfId="2" applyNumberFormat="1" applyFont="1" applyBorder="1" applyAlignment="1">
      <alignment vertical="center" shrinkToFit="1"/>
    </xf>
    <xf numFmtId="183" fontId="9" fillId="0" borderId="152" xfId="2" applyNumberFormat="1" applyFont="1" applyBorder="1" applyAlignment="1">
      <alignment vertical="center" shrinkToFit="1"/>
    </xf>
    <xf numFmtId="0" fontId="9" fillId="0" borderId="40" xfId="2" applyFont="1" applyBorder="1" applyAlignment="1">
      <alignment vertical="center" shrinkToFit="1"/>
    </xf>
    <xf numFmtId="183" fontId="9" fillId="0" borderId="138" xfId="2" applyNumberFormat="1" applyFont="1" applyBorder="1" applyAlignment="1">
      <alignment vertical="center" shrinkToFit="1"/>
    </xf>
    <xf numFmtId="0" fontId="9" fillId="0" borderId="120" xfId="2" applyFont="1" applyBorder="1" applyAlignment="1">
      <alignment vertical="center" shrinkToFit="1"/>
    </xf>
    <xf numFmtId="183" fontId="9" fillId="0" borderId="153" xfId="2" applyNumberFormat="1" applyFont="1" applyBorder="1" applyAlignment="1">
      <alignment vertical="center" shrinkToFit="1"/>
    </xf>
    <xf numFmtId="183" fontId="9" fillId="0" borderId="159" xfId="2" applyNumberFormat="1" applyFont="1" applyBorder="1" applyAlignment="1">
      <alignment vertical="center" shrinkToFit="1"/>
    </xf>
    <xf numFmtId="183" fontId="9" fillId="0" borderId="43" xfId="2" applyNumberFormat="1" applyFont="1" applyBorder="1" applyAlignment="1">
      <alignment vertical="center" shrinkToFit="1"/>
    </xf>
    <xf numFmtId="38" fontId="33" fillId="0" borderId="43" xfId="3" applyFont="1" applyFill="1" applyBorder="1" applyAlignment="1" applyProtection="1">
      <alignment vertical="center"/>
    </xf>
    <xf numFmtId="183" fontId="9" fillId="6" borderId="97" xfId="2" applyNumberFormat="1" applyFont="1" applyFill="1" applyBorder="1" applyAlignment="1">
      <alignment vertical="center" shrinkToFit="1"/>
    </xf>
    <xf numFmtId="38" fontId="33" fillId="6" borderId="97" xfId="3" applyFont="1" applyFill="1" applyBorder="1" applyAlignment="1" applyProtection="1">
      <alignment vertical="center"/>
    </xf>
    <xf numFmtId="183" fontId="9" fillId="6" borderId="0" xfId="2" applyNumberFormat="1" applyFont="1" applyFill="1" applyAlignment="1">
      <alignment vertical="center" shrinkToFit="1"/>
    </xf>
    <xf numFmtId="38" fontId="33" fillId="6" borderId="0" xfId="3" applyFont="1" applyFill="1" applyBorder="1" applyAlignment="1" applyProtection="1">
      <alignment vertical="center"/>
    </xf>
    <xf numFmtId="0" fontId="27" fillId="0" borderId="104" xfId="2" applyFont="1" applyBorder="1" applyAlignment="1">
      <alignment horizontal="center" vertical="center"/>
    </xf>
    <xf numFmtId="0" fontId="24" fillId="0" borderId="0" xfId="2" applyFont="1" applyAlignment="1">
      <alignment vertical="center" shrinkToFit="1"/>
    </xf>
    <xf numFmtId="183" fontId="9" fillId="0" borderId="0" xfId="2" applyNumberFormat="1" applyFont="1" applyAlignment="1">
      <alignment vertical="center" shrinkToFit="1"/>
    </xf>
    <xf numFmtId="0" fontId="49" fillId="7" borderId="55" xfId="2" applyFont="1" applyFill="1" applyBorder="1" applyAlignment="1">
      <alignment vertical="center" shrinkToFit="1"/>
    </xf>
    <xf numFmtId="0" fontId="49" fillId="7" borderId="0" xfId="2" applyFont="1" applyFill="1" applyAlignment="1">
      <alignment vertical="center" shrinkToFit="1"/>
    </xf>
    <xf numFmtId="0" fontId="16" fillId="6" borderId="0" xfId="2" applyFont="1" applyFill="1" applyAlignment="1">
      <alignment vertical="center" shrinkToFit="1"/>
    </xf>
    <xf numFmtId="0" fontId="1" fillId="6" borderId="0" xfId="2" applyFill="1" applyAlignment="1">
      <alignment vertical="center"/>
    </xf>
    <xf numFmtId="0" fontId="51" fillId="7" borderId="0" xfId="2" applyFont="1" applyFill="1" applyAlignment="1">
      <alignment vertical="center"/>
    </xf>
    <xf numFmtId="0" fontId="50" fillId="7" borderId="0" xfId="2" applyFont="1" applyFill="1" applyAlignment="1">
      <alignment vertical="center"/>
    </xf>
    <xf numFmtId="0" fontId="1" fillId="7" borderId="0" xfId="2" applyFill="1" applyAlignment="1">
      <alignment vertical="center"/>
    </xf>
    <xf numFmtId="0" fontId="52" fillId="0" borderId="0" xfId="0" applyFont="1">
      <alignment vertical="center"/>
    </xf>
    <xf numFmtId="0" fontId="27" fillId="0" borderId="0" xfId="2" applyFont="1" applyAlignment="1">
      <alignment horizontal="left" vertical="top"/>
    </xf>
    <xf numFmtId="0" fontId="16" fillId="0" borderId="0" xfId="2" applyFont="1" applyAlignment="1">
      <alignment horizontal="left" vertical="top"/>
    </xf>
    <xf numFmtId="0" fontId="9" fillId="0" borderId="195" xfId="2" applyFont="1" applyBorder="1" applyAlignment="1">
      <alignment vertical="center"/>
    </xf>
    <xf numFmtId="0" fontId="27" fillId="0" borderId="204" xfId="2" applyFont="1" applyBorder="1" applyAlignment="1">
      <alignment vertical="center"/>
    </xf>
    <xf numFmtId="0" fontId="27" fillId="7" borderId="0" xfId="2" applyFont="1" applyFill="1" applyAlignment="1">
      <alignment vertical="center"/>
    </xf>
    <xf numFmtId="0" fontId="53" fillId="0" borderId="0" xfId="0" applyFont="1">
      <alignment vertical="center"/>
    </xf>
    <xf numFmtId="0" fontId="9" fillId="6" borderId="0" xfId="2" applyFont="1" applyFill="1" applyAlignment="1">
      <alignment vertical="center"/>
    </xf>
    <xf numFmtId="183" fontId="9" fillId="8" borderId="41" xfId="2" applyNumberFormat="1" applyFont="1" applyFill="1" applyBorder="1" applyAlignment="1">
      <alignment vertical="center" shrinkToFit="1"/>
    </xf>
    <xf numFmtId="38" fontId="36" fillId="0" borderId="131" xfId="3" applyFont="1" applyFill="1" applyBorder="1" applyAlignment="1" applyProtection="1">
      <alignment vertical="center"/>
    </xf>
    <xf numFmtId="0" fontId="16" fillId="7" borderId="96" xfId="2" applyFont="1" applyFill="1" applyBorder="1" applyAlignment="1">
      <alignment vertical="center" shrinkToFit="1"/>
    </xf>
    <xf numFmtId="0" fontId="16" fillId="7" borderId="97" xfId="2" applyFont="1" applyFill="1" applyBorder="1" applyAlignment="1">
      <alignment vertical="center" shrinkToFit="1"/>
    </xf>
    <xf numFmtId="183" fontId="9" fillId="3" borderId="40" xfId="2" applyNumberFormat="1" applyFont="1" applyFill="1" applyBorder="1" applyAlignment="1">
      <alignment vertical="center" shrinkToFit="1"/>
    </xf>
    <xf numFmtId="183" fontId="9" fillId="0" borderId="50" xfId="2" applyNumberFormat="1" applyFont="1" applyBorder="1" applyAlignment="1">
      <alignment vertical="center" shrinkToFit="1"/>
    </xf>
    <xf numFmtId="183" fontId="9" fillId="4" borderId="40" xfId="2" applyNumberFormat="1" applyFont="1" applyFill="1" applyBorder="1" applyAlignment="1">
      <alignment vertical="center" shrinkToFit="1"/>
    </xf>
    <xf numFmtId="0" fontId="9" fillId="3" borderId="40" xfId="2" applyFont="1" applyFill="1" applyBorder="1" applyAlignment="1">
      <alignment vertical="center" shrinkToFit="1"/>
    </xf>
    <xf numFmtId="38" fontId="2" fillId="0" borderId="80" xfId="3" applyFont="1" applyFill="1" applyBorder="1" applyAlignment="1" applyProtection="1">
      <alignment vertical="center"/>
      <protection locked="0"/>
    </xf>
    <xf numFmtId="38" fontId="33" fillId="0" borderId="119" xfId="3" applyFont="1" applyFill="1" applyBorder="1" applyAlignment="1" applyProtection="1">
      <alignment vertical="center"/>
    </xf>
    <xf numFmtId="38" fontId="2" fillId="0" borderId="207" xfId="3" applyFont="1" applyFill="1" applyBorder="1" applyAlignment="1" applyProtection="1">
      <alignment vertical="center"/>
      <protection locked="0"/>
    </xf>
    <xf numFmtId="0" fontId="27" fillId="6" borderId="0" xfId="2" applyFont="1" applyFill="1" applyAlignment="1">
      <alignment vertical="center"/>
    </xf>
    <xf numFmtId="0" fontId="8" fillId="6" borderId="0" xfId="2" applyFont="1" applyFill="1" applyAlignment="1">
      <alignment vertical="center"/>
    </xf>
    <xf numFmtId="38" fontId="2" fillId="6" borderId="0" xfId="3" applyFont="1" applyFill="1" applyAlignment="1">
      <alignment vertical="center"/>
    </xf>
    <xf numFmtId="0" fontId="17" fillId="6" borderId="0" xfId="2" applyFont="1" applyFill="1" applyAlignment="1">
      <alignment vertical="center"/>
    </xf>
    <xf numFmtId="38" fontId="41" fillId="6" borderId="0" xfId="3" applyFont="1" applyFill="1" applyAlignment="1">
      <alignment vertical="center"/>
    </xf>
    <xf numFmtId="0" fontId="40" fillId="6" borderId="0" xfId="2" applyFont="1" applyFill="1" applyAlignment="1">
      <alignment vertical="center"/>
    </xf>
    <xf numFmtId="38" fontId="1" fillId="6" borderId="0" xfId="3" applyFont="1" applyFill="1" applyAlignment="1">
      <alignment vertical="center"/>
    </xf>
    <xf numFmtId="0" fontId="16" fillId="6" borderId="0" xfId="2" applyFont="1" applyFill="1" applyAlignment="1">
      <alignment vertical="center"/>
    </xf>
    <xf numFmtId="0" fontId="9" fillId="6" borderId="41" xfId="2" applyFont="1" applyFill="1" applyBorder="1" applyAlignment="1">
      <alignment vertical="center" shrinkToFit="1"/>
    </xf>
    <xf numFmtId="38" fontId="33" fillId="6" borderId="40" xfId="3" applyFont="1" applyFill="1" applyBorder="1" applyAlignment="1" applyProtection="1">
      <alignment vertical="center"/>
    </xf>
    <xf numFmtId="183" fontId="9" fillId="6" borderId="41" xfId="2" applyNumberFormat="1" applyFont="1" applyFill="1" applyBorder="1" applyAlignment="1">
      <alignment vertical="center" shrinkToFit="1"/>
    </xf>
    <xf numFmtId="0" fontId="9" fillId="8" borderId="41" xfId="2" applyFont="1" applyFill="1" applyBorder="1" applyAlignment="1">
      <alignment vertical="center" shrinkToFit="1"/>
    </xf>
    <xf numFmtId="0" fontId="27" fillId="0" borderId="208" xfId="2" applyFont="1" applyBorder="1" applyAlignment="1">
      <alignment vertical="center"/>
    </xf>
    <xf numFmtId="38" fontId="55" fillId="9" borderId="13" xfId="4" applyFont="1" applyFill="1" applyBorder="1" applyAlignment="1">
      <alignment horizontal="right" vertical="center"/>
    </xf>
    <xf numFmtId="38" fontId="2" fillId="6" borderId="0" xfId="3" applyFont="1" applyFill="1" applyBorder="1" applyAlignment="1" applyProtection="1">
      <alignment vertical="center"/>
    </xf>
    <xf numFmtId="0" fontId="16" fillId="2" borderId="0" xfId="2" applyFont="1" applyFill="1" applyAlignment="1">
      <alignment vertical="center"/>
    </xf>
    <xf numFmtId="0" fontId="16" fillId="0" borderId="209" xfId="2" applyFont="1" applyBorder="1" applyAlignment="1">
      <alignment vertical="center"/>
    </xf>
    <xf numFmtId="38" fontId="2" fillId="0" borderId="211" xfId="2" applyNumberFormat="1" applyFont="1" applyBorder="1" applyAlignment="1">
      <alignment vertical="center"/>
    </xf>
    <xf numFmtId="0" fontId="16" fillId="0" borderId="212" xfId="2" applyFont="1" applyBorder="1" applyAlignment="1">
      <alignment vertical="center"/>
    </xf>
    <xf numFmtId="38" fontId="2" fillId="0" borderId="215" xfId="2" applyNumberFormat="1" applyFont="1" applyBorder="1" applyAlignment="1">
      <alignment vertical="center"/>
    </xf>
    <xf numFmtId="183" fontId="9" fillId="8" borderId="34" xfId="2" applyNumberFormat="1" applyFont="1" applyFill="1" applyBorder="1" applyAlignment="1">
      <alignment vertical="center" shrinkToFit="1"/>
    </xf>
    <xf numFmtId="49" fontId="9" fillId="4" borderId="41" xfId="2" applyNumberFormat="1" applyFont="1" applyFill="1" applyBorder="1" applyAlignment="1">
      <alignment vertical="center" shrinkToFit="1"/>
    </xf>
    <xf numFmtId="0" fontId="60" fillId="0" borderId="40" xfId="1" quotePrefix="1" applyFont="1" applyFill="1" applyBorder="1" applyAlignment="1" applyProtection="1">
      <alignment vertical="center"/>
    </xf>
    <xf numFmtId="38" fontId="33" fillId="6" borderId="91" xfId="3" applyFont="1" applyFill="1" applyBorder="1" applyAlignment="1" applyProtection="1">
      <alignment vertical="center"/>
    </xf>
    <xf numFmtId="38" fontId="33" fillId="6" borderId="119" xfId="3" applyFont="1" applyFill="1" applyBorder="1" applyAlignment="1" applyProtection="1">
      <alignment vertical="center"/>
    </xf>
    <xf numFmtId="38" fontId="33" fillId="6" borderId="77" xfId="3" applyFont="1" applyFill="1" applyBorder="1" applyAlignment="1" applyProtection="1">
      <alignment vertical="center"/>
    </xf>
    <xf numFmtId="38" fontId="33" fillId="6" borderId="40" xfId="3" applyFont="1" applyFill="1" applyBorder="1" applyAlignment="1">
      <alignment vertical="center"/>
    </xf>
    <xf numFmtId="183" fontId="9" fillId="6" borderId="86" xfId="2" applyNumberFormat="1" applyFont="1" applyFill="1" applyBorder="1" applyAlignment="1">
      <alignment vertical="center" shrinkToFit="1"/>
    </xf>
    <xf numFmtId="183" fontId="9" fillId="6" borderId="44" xfId="2" applyNumberFormat="1" applyFont="1" applyFill="1" applyBorder="1" applyAlignment="1">
      <alignment vertical="center" shrinkToFit="1"/>
    </xf>
    <xf numFmtId="183" fontId="9" fillId="6" borderId="34" xfId="2" applyNumberFormat="1" applyFont="1" applyFill="1" applyBorder="1" applyAlignment="1">
      <alignment vertical="center" shrinkToFit="1"/>
    </xf>
    <xf numFmtId="183" fontId="9" fillId="6" borderId="118" xfId="2" applyNumberFormat="1" applyFont="1" applyFill="1" applyBorder="1" applyAlignment="1">
      <alignment vertical="center" shrinkToFit="1"/>
    </xf>
    <xf numFmtId="38" fontId="33" fillId="0" borderId="140" xfId="3" applyFont="1" applyFill="1" applyBorder="1" applyAlignment="1" applyProtection="1">
      <alignment vertical="center"/>
    </xf>
    <xf numFmtId="183" fontId="9" fillId="0" borderId="175" xfId="2" applyNumberFormat="1" applyFont="1" applyBorder="1" applyAlignment="1">
      <alignment vertical="center" shrinkToFit="1"/>
    </xf>
    <xf numFmtId="0" fontId="22" fillId="6" borderId="0" xfId="2" applyFont="1" applyFill="1" applyAlignment="1">
      <alignment vertical="center"/>
    </xf>
    <xf numFmtId="0" fontId="19" fillId="9" borderId="0" xfId="2" applyFont="1" applyFill="1" applyAlignment="1">
      <alignment horizontal="center" vertical="center"/>
    </xf>
    <xf numFmtId="0" fontId="26" fillId="6" borderId="12" xfId="2" applyFont="1" applyFill="1" applyBorder="1" applyAlignment="1">
      <alignment vertical="center"/>
    </xf>
    <xf numFmtId="0" fontId="19" fillId="6" borderId="0" xfId="2" applyFont="1" applyFill="1" applyAlignment="1">
      <alignment vertical="center"/>
    </xf>
    <xf numFmtId="0" fontId="33" fillId="6" borderId="96" xfId="2" applyFont="1" applyFill="1" applyBorder="1" applyAlignment="1">
      <alignment vertical="center"/>
    </xf>
    <xf numFmtId="0" fontId="33" fillId="6" borderId="97" xfId="2" applyFont="1" applyFill="1" applyBorder="1" applyAlignment="1">
      <alignment vertical="center"/>
    </xf>
    <xf numFmtId="0" fontId="33" fillId="6" borderId="55" xfId="2" applyFont="1" applyFill="1" applyBorder="1" applyAlignment="1">
      <alignment vertical="center"/>
    </xf>
    <xf numFmtId="0" fontId="41" fillId="6" borderId="0" xfId="2" applyFont="1" applyFill="1" applyAlignment="1">
      <alignment vertical="center"/>
    </xf>
    <xf numFmtId="0" fontId="41" fillId="6" borderId="97" xfId="2" applyFont="1" applyFill="1" applyBorder="1" applyAlignment="1">
      <alignment vertical="center"/>
    </xf>
    <xf numFmtId="38" fontId="36" fillId="6" borderId="98" xfId="3" applyFont="1" applyFill="1" applyBorder="1" applyAlignment="1">
      <alignment vertical="center"/>
    </xf>
    <xf numFmtId="38" fontId="36" fillId="6" borderId="131" xfId="3" applyFont="1" applyFill="1" applyBorder="1" applyAlignment="1">
      <alignment vertical="center"/>
    </xf>
    <xf numFmtId="0" fontId="33" fillId="6" borderId="56" xfId="2" applyFont="1" applyFill="1" applyBorder="1" applyAlignment="1">
      <alignment vertical="center"/>
    </xf>
    <xf numFmtId="0" fontId="41" fillId="6" borderId="13" xfId="2" applyFont="1" applyFill="1" applyBorder="1" applyAlignment="1">
      <alignment vertical="center"/>
    </xf>
    <xf numFmtId="38" fontId="36" fillId="6" borderId="14" xfId="3" applyFont="1" applyFill="1" applyBorder="1" applyAlignment="1">
      <alignment vertical="center"/>
    </xf>
    <xf numFmtId="0" fontId="33" fillId="6" borderId="0" xfId="2" applyFont="1" applyFill="1" applyAlignment="1">
      <alignment vertical="center"/>
    </xf>
    <xf numFmtId="0" fontId="34" fillId="6" borderId="97" xfId="2" applyFont="1" applyFill="1" applyBorder="1" applyAlignment="1">
      <alignment vertical="center"/>
    </xf>
    <xf numFmtId="183" fontId="9" fillId="6" borderId="152" xfId="2" applyNumberFormat="1" applyFont="1" applyFill="1" applyBorder="1" applyAlignment="1">
      <alignment vertical="center" shrinkToFit="1"/>
    </xf>
    <xf numFmtId="38" fontId="33" fillId="6" borderId="153" xfId="3" applyFont="1" applyFill="1" applyBorder="1" applyAlignment="1">
      <alignment vertical="center"/>
    </xf>
    <xf numFmtId="38" fontId="2" fillId="6" borderId="154" xfId="3" applyFont="1" applyFill="1" applyBorder="1" applyAlignment="1" applyProtection="1">
      <alignment vertical="center"/>
      <protection locked="0"/>
    </xf>
    <xf numFmtId="0" fontId="59" fillId="6" borderId="0" xfId="2" applyFont="1" applyFill="1" applyAlignment="1">
      <alignment vertical="center"/>
    </xf>
    <xf numFmtId="0" fontId="33" fillId="6" borderId="13" xfId="2" applyFont="1" applyFill="1" applyBorder="1" applyAlignment="1">
      <alignment vertical="center"/>
    </xf>
    <xf numFmtId="183" fontId="9" fillId="6" borderId="147" xfId="2" applyNumberFormat="1" applyFont="1" applyFill="1" applyBorder="1" applyAlignment="1">
      <alignment vertical="center" shrinkToFit="1"/>
    </xf>
    <xf numFmtId="38" fontId="2" fillId="6" borderId="150" xfId="3" applyFont="1" applyFill="1" applyBorder="1" applyAlignment="1" applyProtection="1">
      <alignment vertical="center"/>
      <protection locked="0"/>
    </xf>
    <xf numFmtId="0" fontId="7" fillId="0" borderId="19" xfId="2" applyFont="1" applyBorder="1" applyAlignment="1" applyProtection="1">
      <alignment vertical="center"/>
      <protection locked="0"/>
    </xf>
    <xf numFmtId="0" fontId="62" fillId="6" borderId="0" xfId="2" applyFont="1" applyFill="1" applyAlignment="1">
      <alignment vertical="center"/>
    </xf>
    <xf numFmtId="0" fontId="9" fillId="4" borderId="86" xfId="2" applyFont="1" applyFill="1" applyBorder="1" applyAlignment="1">
      <alignment vertical="center" shrinkToFit="1"/>
    </xf>
    <xf numFmtId="183" fontId="9" fillId="0" borderId="122" xfId="2" applyNumberFormat="1" applyFont="1" applyBorder="1" applyAlignment="1">
      <alignment vertical="center" shrinkToFit="1"/>
    </xf>
    <xf numFmtId="183" fontId="9" fillId="0" borderId="67" xfId="2" applyNumberFormat="1" applyFont="1" applyBorder="1" applyAlignment="1">
      <alignment vertical="center" shrinkToFit="1"/>
    </xf>
    <xf numFmtId="183" fontId="9" fillId="4" borderId="43" xfId="2" applyNumberFormat="1" applyFont="1" applyFill="1" applyBorder="1" applyAlignment="1">
      <alignment vertical="center" shrinkToFit="1"/>
    </xf>
    <xf numFmtId="183" fontId="9" fillId="0" borderId="119" xfId="2" applyNumberFormat="1" applyFont="1" applyBorder="1" applyAlignment="1">
      <alignment vertical="center" shrinkToFit="1"/>
    </xf>
    <xf numFmtId="38" fontId="33" fillId="6" borderId="120" xfId="3" applyFont="1" applyFill="1" applyBorder="1" applyAlignment="1" applyProtection="1">
      <alignment vertical="center" shrinkToFit="1"/>
    </xf>
    <xf numFmtId="38" fontId="33" fillId="0" borderId="120" xfId="3" applyFont="1" applyFill="1" applyBorder="1" applyAlignment="1">
      <alignment vertical="center" shrinkToFit="1"/>
    </xf>
    <xf numFmtId="186" fontId="27" fillId="0" borderId="0" xfId="2" applyNumberFormat="1" applyFont="1" applyAlignment="1">
      <alignment horizontal="center" vertical="center" shrinkToFit="1"/>
    </xf>
    <xf numFmtId="0" fontId="1" fillId="0" borderId="26" xfId="2" applyBorder="1" applyAlignment="1">
      <alignment horizontal="center" vertical="center"/>
    </xf>
    <xf numFmtId="0" fontId="21" fillId="0" borderId="27" xfId="1" quotePrefix="1" applyFont="1" applyFill="1" applyBorder="1" applyAlignment="1" applyProtection="1">
      <alignment vertical="center"/>
    </xf>
    <xf numFmtId="181" fontId="1" fillId="0" borderId="27" xfId="2" applyNumberFormat="1" applyBorder="1" applyAlignment="1">
      <alignment vertical="center"/>
    </xf>
    <xf numFmtId="0" fontId="1" fillId="0" borderId="27" xfId="2" applyBorder="1" applyAlignment="1">
      <alignment horizontal="center" vertical="center"/>
    </xf>
    <xf numFmtId="0" fontId="1" fillId="0" borderId="28" xfId="2" applyBorder="1" applyAlignment="1">
      <alignment vertical="center"/>
    </xf>
    <xf numFmtId="0" fontId="59" fillId="0" borderId="27" xfId="0" applyFont="1" applyBorder="1">
      <alignment vertical="center"/>
    </xf>
    <xf numFmtId="0" fontId="0" fillId="0" borderId="30" xfId="0" applyBorder="1" applyAlignment="1">
      <alignment horizontal="center" vertical="center"/>
    </xf>
    <xf numFmtId="49" fontId="24" fillId="0" borderId="29" xfId="0" applyNumberFormat="1" applyFont="1" applyBorder="1" applyAlignment="1">
      <alignment horizontal="center" vertical="center"/>
    </xf>
    <xf numFmtId="0" fontId="1" fillId="0" borderId="31" xfId="2" applyBorder="1" applyAlignment="1">
      <alignment vertical="center"/>
    </xf>
    <xf numFmtId="0" fontId="51" fillId="0" borderId="0" xfId="2" applyFont="1" applyAlignment="1">
      <alignment vertical="center"/>
    </xf>
    <xf numFmtId="0" fontId="50" fillId="0" borderId="0" xfId="2" applyFont="1" applyAlignment="1">
      <alignment vertical="center"/>
    </xf>
    <xf numFmtId="0" fontId="9" fillId="0" borderId="33" xfId="2" applyFont="1" applyBorder="1" applyAlignment="1">
      <alignment vertical="center" shrinkToFit="1"/>
    </xf>
    <xf numFmtId="0" fontId="9" fillId="10" borderId="41" xfId="2" applyFont="1" applyFill="1" applyBorder="1" applyAlignment="1">
      <alignment vertical="center" shrinkToFit="1"/>
    </xf>
    <xf numFmtId="0" fontId="1" fillId="0" borderId="33" xfId="2" applyBorder="1" applyAlignment="1">
      <alignment vertical="center" shrinkToFit="1"/>
    </xf>
    <xf numFmtId="0" fontId="1" fillId="0" borderId="40" xfId="2" applyBorder="1" applyAlignment="1">
      <alignment vertical="center" shrinkToFit="1"/>
    </xf>
    <xf numFmtId="0" fontId="1" fillId="0" borderId="43" xfId="2" applyBorder="1" applyAlignment="1">
      <alignment vertical="center" shrinkToFit="1"/>
    </xf>
    <xf numFmtId="0" fontId="27" fillId="0" borderId="185" xfId="2" applyFont="1" applyBorder="1" applyAlignment="1">
      <alignment horizontal="center" vertical="center"/>
    </xf>
    <xf numFmtId="38" fontId="33" fillId="0" borderId="93" xfId="3" applyFont="1" applyFill="1" applyBorder="1" applyAlignment="1" applyProtection="1">
      <alignment vertical="center"/>
    </xf>
    <xf numFmtId="38" fontId="2" fillId="0" borderId="31" xfId="3" applyFont="1" applyFill="1" applyBorder="1" applyAlignment="1" applyProtection="1">
      <alignment vertical="center"/>
      <protection locked="0"/>
    </xf>
    <xf numFmtId="0" fontId="9" fillId="0" borderId="27" xfId="2" applyFont="1" applyBorder="1" applyAlignment="1">
      <alignment vertical="center" shrinkToFit="1"/>
    </xf>
    <xf numFmtId="0" fontId="9" fillId="4" borderId="33" xfId="2" applyFont="1" applyFill="1" applyBorder="1" applyAlignment="1">
      <alignment vertical="center" shrinkToFit="1"/>
    </xf>
    <xf numFmtId="38" fontId="27" fillId="0" borderId="21" xfId="3" applyFont="1" applyFill="1" applyBorder="1" applyAlignment="1" applyProtection="1">
      <alignment horizontal="center" vertical="center"/>
    </xf>
    <xf numFmtId="38" fontId="27" fillId="0" borderId="25" xfId="3" applyFont="1" applyFill="1" applyBorder="1" applyAlignment="1" applyProtection="1">
      <alignment horizontal="center" vertical="center"/>
    </xf>
    <xf numFmtId="0" fontId="63" fillId="0" borderId="0" xfId="0" applyFont="1">
      <alignment vertical="center"/>
    </xf>
    <xf numFmtId="0" fontId="24" fillId="0" borderId="37" xfId="2" applyFont="1" applyBorder="1" applyAlignment="1">
      <alignment horizontal="center" vertical="center"/>
    </xf>
    <xf numFmtId="49" fontId="24" fillId="0" borderId="29" xfId="2" applyNumberFormat="1" applyFont="1" applyBorder="1" applyAlignment="1">
      <alignment horizontal="center" vertical="center"/>
    </xf>
    <xf numFmtId="0" fontId="27" fillId="0" borderId="21" xfId="2" applyFont="1" applyBorder="1" applyAlignment="1">
      <alignment horizontal="center" vertical="center" shrinkToFit="1"/>
    </xf>
    <xf numFmtId="0" fontId="9" fillId="0" borderId="153" xfId="2" applyFont="1" applyBorder="1" applyAlignment="1">
      <alignment vertical="center" shrinkToFit="1"/>
    </xf>
    <xf numFmtId="38" fontId="2" fillId="0" borderId="235" xfId="3" applyFont="1" applyFill="1" applyBorder="1" applyAlignment="1" applyProtection="1">
      <alignment vertical="center"/>
      <protection locked="0"/>
    </xf>
    <xf numFmtId="183" fontId="9" fillId="8" borderId="40" xfId="2" applyNumberFormat="1" applyFont="1" applyFill="1" applyBorder="1" applyAlignment="1">
      <alignment vertical="center" shrinkToFit="1"/>
    </xf>
    <xf numFmtId="183" fontId="9" fillId="8" borderId="118" xfId="2" applyNumberFormat="1" applyFont="1" applyFill="1" applyBorder="1" applyAlignment="1">
      <alignment vertical="center" shrinkToFit="1"/>
    </xf>
    <xf numFmtId="0" fontId="9" fillId="8" borderId="152" xfId="2" applyFont="1" applyFill="1" applyBorder="1" applyAlignment="1">
      <alignment vertical="center" shrinkToFit="1"/>
    </xf>
    <xf numFmtId="183" fontId="9" fillId="8" borderId="147" xfId="2" applyNumberFormat="1" applyFont="1" applyFill="1" applyBorder="1" applyAlignment="1">
      <alignment vertical="center" shrinkToFit="1"/>
    </xf>
    <xf numFmtId="38" fontId="2" fillId="0" borderId="172" xfId="3" applyFont="1" applyFill="1" applyBorder="1" applyAlignment="1" applyProtection="1">
      <alignment vertical="center"/>
      <protection locked="0"/>
    </xf>
    <xf numFmtId="0" fontId="1" fillId="0" borderId="237" xfId="2" applyBorder="1" applyAlignment="1">
      <alignment horizontal="center" vertical="center"/>
    </xf>
    <xf numFmtId="0" fontId="21" fillId="0" borderId="238" xfId="1" quotePrefix="1" applyFont="1" applyBorder="1" applyAlignment="1" applyProtection="1">
      <alignment vertical="center"/>
    </xf>
    <xf numFmtId="181" fontId="22" fillId="0" borderId="238" xfId="2" applyNumberFormat="1" applyFont="1" applyBorder="1" applyAlignment="1">
      <alignment vertical="center"/>
    </xf>
    <xf numFmtId="0" fontId="22" fillId="0" borderId="238" xfId="2" applyFont="1" applyBorder="1" applyAlignment="1">
      <alignment horizontal="center" vertical="center"/>
    </xf>
    <xf numFmtId="0" fontId="22" fillId="0" borderId="94" xfId="2" applyFont="1" applyBorder="1" applyAlignment="1">
      <alignment vertical="center"/>
    </xf>
    <xf numFmtId="49" fontId="23" fillId="0" borderId="239" xfId="2" applyNumberFormat="1" applyFont="1" applyBorder="1" applyAlignment="1">
      <alignment horizontal="center" vertical="center"/>
    </xf>
    <xf numFmtId="0" fontId="1" fillId="0" borderId="238" xfId="2" applyBorder="1" applyAlignment="1">
      <alignment vertical="center"/>
    </xf>
    <xf numFmtId="0" fontId="1" fillId="0" borderId="240" xfId="2" applyBorder="1" applyAlignment="1">
      <alignment horizontal="center" vertical="center"/>
    </xf>
    <xf numFmtId="0" fontId="24" fillId="0" borderId="239" xfId="2" applyFont="1" applyBorder="1" applyAlignment="1">
      <alignment vertical="center"/>
    </xf>
    <xf numFmtId="0" fontId="1" fillId="0" borderId="238" xfId="2" applyBorder="1" applyAlignment="1">
      <alignment vertical="center" shrinkToFit="1"/>
    </xf>
    <xf numFmtId="0" fontId="22" fillId="0" borderId="241" xfId="2" applyFont="1" applyBorder="1" applyAlignment="1">
      <alignment vertical="center"/>
    </xf>
    <xf numFmtId="0" fontId="9" fillId="0" borderId="147" xfId="2" applyFont="1" applyBorder="1" applyAlignment="1">
      <alignment vertical="center" shrinkToFit="1"/>
    </xf>
    <xf numFmtId="38" fontId="33" fillId="0" borderId="147" xfId="3" applyFont="1" applyFill="1" applyBorder="1" applyAlignment="1" applyProtection="1">
      <alignment vertical="center"/>
    </xf>
    <xf numFmtId="3" fontId="56" fillId="9" borderId="0" xfId="2" applyNumberFormat="1" applyFont="1" applyFill="1" applyAlignment="1">
      <alignment vertical="center"/>
    </xf>
    <xf numFmtId="0" fontId="1" fillId="0" borderId="38" xfId="2" applyBorder="1" applyAlignment="1">
      <alignment vertical="center" shrinkToFit="1"/>
    </xf>
    <xf numFmtId="38" fontId="33" fillId="0" borderId="90" xfId="3" applyFont="1" applyFill="1" applyBorder="1" applyAlignment="1" applyProtection="1">
      <alignment vertical="center"/>
    </xf>
    <xf numFmtId="0" fontId="9" fillId="8" borderId="40" xfId="2" applyFont="1" applyFill="1" applyBorder="1" applyAlignment="1">
      <alignment vertical="center" shrinkToFit="1"/>
    </xf>
    <xf numFmtId="0" fontId="9" fillId="8" borderId="27" xfId="2" applyFont="1" applyFill="1" applyBorder="1" applyAlignment="1">
      <alignment vertical="center" shrinkToFit="1"/>
    </xf>
    <xf numFmtId="176" fontId="6" fillId="9" borderId="1" xfId="2" applyNumberFormat="1" applyFont="1" applyFill="1" applyBorder="1" applyAlignment="1">
      <alignment horizontal="center" vertical="center" shrinkToFit="1"/>
    </xf>
    <xf numFmtId="0" fontId="1" fillId="0" borderId="27" xfId="2" applyBorder="1" applyAlignment="1">
      <alignment vertical="center" shrinkToFit="1"/>
    </xf>
    <xf numFmtId="49" fontId="9" fillId="0" borderId="41" xfId="2" applyNumberFormat="1" applyFont="1" applyBorder="1" applyAlignment="1">
      <alignment vertical="center" shrinkToFit="1"/>
    </xf>
    <xf numFmtId="183" fontId="9" fillId="8" borderId="138" xfId="2" applyNumberFormat="1" applyFont="1" applyFill="1" applyBorder="1" applyAlignment="1">
      <alignment vertical="center" shrinkToFit="1"/>
    </xf>
    <xf numFmtId="0" fontId="9" fillId="8" borderId="77" xfId="2" applyFont="1" applyFill="1" applyBorder="1" applyAlignment="1">
      <alignment vertical="center" shrinkToFit="1"/>
    </xf>
    <xf numFmtId="0" fontId="0" fillId="0" borderId="0" xfId="0" applyAlignment="1">
      <alignment horizontal="center" vertical="center" shrinkToFit="1"/>
    </xf>
    <xf numFmtId="181" fontId="0" fillId="0" borderId="0" xfId="0" applyNumberFormat="1" applyAlignment="1">
      <alignment horizontal="center" vertical="center" shrinkToFit="1"/>
    </xf>
    <xf numFmtId="181" fontId="0" fillId="0" borderId="0" xfId="0" applyNumberFormat="1" applyAlignment="1" applyProtection="1">
      <alignment horizontal="center" vertical="center" shrinkToFit="1"/>
      <protection locked="0"/>
    </xf>
    <xf numFmtId="0" fontId="0" fillId="0" borderId="0" xfId="0" applyAlignment="1" applyProtection="1">
      <alignment horizontal="center" vertical="center" shrinkToFit="1"/>
      <protection locked="0"/>
    </xf>
    <xf numFmtId="0" fontId="65" fillId="0" borderId="0" xfId="0" applyFont="1" applyAlignment="1" applyProtection="1">
      <alignment horizontal="center" vertical="center" shrinkToFit="1"/>
      <protection locked="0"/>
    </xf>
    <xf numFmtId="49" fontId="0" fillId="0" borderId="0" xfId="0" applyNumberFormat="1" applyAlignment="1">
      <alignment horizontal="center" vertical="center" shrinkToFit="1"/>
    </xf>
    <xf numFmtId="0" fontId="0" fillId="0" borderId="54" xfId="0" applyBorder="1" applyAlignment="1">
      <alignment horizontal="center" vertical="center" shrinkToFit="1"/>
    </xf>
    <xf numFmtId="38" fontId="66" fillId="0" borderId="54" xfId="4" applyFont="1" applyBorder="1" applyAlignment="1">
      <alignment horizontal="center" vertical="center" shrinkToFit="1"/>
    </xf>
    <xf numFmtId="49" fontId="67" fillId="0" borderId="54" xfId="0" applyNumberFormat="1" applyFont="1" applyBorder="1" applyAlignment="1">
      <alignment horizontal="center" vertical="center" shrinkToFit="1"/>
    </xf>
    <xf numFmtId="0" fontId="0" fillId="0" borderId="54" xfId="0" applyBorder="1" applyAlignment="1">
      <alignment vertical="center" shrinkToFit="1"/>
    </xf>
    <xf numFmtId="38" fontId="0" fillId="0" borderId="54" xfId="4" applyFont="1" applyBorder="1" applyAlignment="1" applyProtection="1">
      <alignment vertical="center" shrinkToFit="1"/>
    </xf>
    <xf numFmtId="38" fontId="68" fillId="0" borderId="54" xfId="4" applyFont="1" applyBorder="1" applyAlignment="1">
      <alignment vertical="center" shrinkToFit="1"/>
    </xf>
    <xf numFmtId="187" fontId="0" fillId="0" borderId="54" xfId="0" applyNumberFormat="1" applyBorder="1" applyAlignment="1">
      <alignment vertical="center" shrinkToFit="1"/>
    </xf>
    <xf numFmtId="0" fontId="0" fillId="0" borderId="54" xfId="0" applyBorder="1" applyAlignment="1" applyProtection="1">
      <alignment vertical="center" shrinkToFit="1"/>
      <protection locked="0"/>
    </xf>
    <xf numFmtId="49" fontId="67" fillId="0" borderId="54" xfId="0" applyNumberFormat="1" applyFont="1" applyBorder="1" applyAlignment="1" applyProtection="1">
      <alignment vertical="center" shrinkToFit="1"/>
      <protection locked="0"/>
    </xf>
    <xf numFmtId="0" fontId="0" fillId="0" borderId="0" xfId="0" applyAlignment="1" applyProtection="1">
      <alignment vertical="center" shrinkToFit="1"/>
      <protection locked="0"/>
    </xf>
    <xf numFmtId="38" fontId="0" fillId="0" borderId="0" xfId="4" applyFont="1" applyAlignment="1" applyProtection="1">
      <alignment vertical="center" shrinkToFit="1"/>
      <protection locked="0"/>
    </xf>
    <xf numFmtId="38" fontId="69" fillId="0" borderId="0" xfId="4" applyFont="1" applyAlignment="1" applyProtection="1">
      <alignment vertical="center" shrinkToFit="1"/>
      <protection locked="0"/>
    </xf>
    <xf numFmtId="187" fontId="0" fillId="0" borderId="0" xfId="0" applyNumberFormat="1" applyAlignment="1" applyProtection="1">
      <alignment vertical="center" shrinkToFit="1"/>
      <protection locked="0"/>
    </xf>
    <xf numFmtId="49" fontId="67" fillId="0" borderId="0" xfId="0" applyNumberFormat="1" applyFont="1" applyAlignment="1" applyProtection="1">
      <alignment vertical="center" shrinkToFit="1"/>
      <protection locked="0"/>
    </xf>
    <xf numFmtId="0" fontId="72" fillId="0" borderId="0" xfId="0" applyFont="1">
      <alignment vertical="center"/>
    </xf>
    <xf numFmtId="0" fontId="2" fillId="0" borderId="7" xfId="2" applyFont="1" applyBorder="1" applyAlignment="1" applyProtection="1">
      <alignment horizontal="left" vertical="center" shrinkToFit="1"/>
      <protection locked="0"/>
    </xf>
    <xf numFmtId="0" fontId="2" fillId="0" borderId="8" xfId="2" applyFont="1" applyBorder="1" applyAlignment="1" applyProtection="1">
      <alignment horizontal="left" vertical="center" shrinkToFit="1"/>
      <protection locked="0"/>
    </xf>
    <xf numFmtId="0" fontId="1" fillId="0" borderId="8" xfId="2" applyBorder="1" applyAlignment="1" applyProtection="1">
      <alignment vertical="center" shrinkToFit="1"/>
      <protection locked="0"/>
    </xf>
    <xf numFmtId="0" fontId="1" fillId="0" borderId="9" xfId="2" applyBorder="1" applyAlignment="1" applyProtection="1">
      <alignment vertical="center" shrinkToFit="1"/>
      <protection locked="0"/>
    </xf>
    <xf numFmtId="0" fontId="1" fillId="0" borderId="24" xfId="2" applyBorder="1" applyAlignment="1">
      <alignment vertical="center"/>
    </xf>
    <xf numFmtId="0" fontId="1" fillId="0" borderId="16" xfId="2" applyBorder="1" applyAlignment="1">
      <alignment vertical="center"/>
    </xf>
    <xf numFmtId="0" fontId="1" fillId="0" borderId="210" xfId="2" applyBorder="1" applyAlignment="1">
      <alignment vertical="center"/>
    </xf>
    <xf numFmtId="0" fontId="2" fillId="0" borderId="213" xfId="2" applyFont="1" applyBorder="1" applyAlignment="1">
      <alignment vertical="center"/>
    </xf>
    <xf numFmtId="0" fontId="2" fillId="0" borderId="17" xfId="2" applyFont="1" applyBorder="1" applyAlignment="1">
      <alignment vertical="center"/>
    </xf>
    <xf numFmtId="0" fontId="2" fillId="0" borderId="214" xfId="2" applyFont="1" applyBorder="1" applyAlignment="1">
      <alignment vertical="center"/>
    </xf>
    <xf numFmtId="0" fontId="16" fillId="2" borderId="0" xfId="2" applyFont="1" applyFill="1" applyAlignment="1">
      <alignment horizontal="right" vertical="center" wrapText="1"/>
    </xf>
    <xf numFmtId="178" fontId="4" fillId="2" borderId="10" xfId="2" applyNumberFormat="1" applyFont="1" applyFill="1" applyBorder="1" applyAlignment="1">
      <alignment horizontal="center" vertical="center"/>
    </xf>
    <xf numFmtId="178" fontId="4" fillId="2" borderId="4" xfId="2" applyNumberFormat="1" applyFont="1" applyFill="1" applyBorder="1" applyAlignment="1">
      <alignment horizontal="center" vertical="center"/>
    </xf>
    <xf numFmtId="49" fontId="6" fillId="0" borderId="7" xfId="2" applyNumberFormat="1" applyFont="1" applyBorder="1" applyAlignment="1" applyProtection="1">
      <alignment horizontal="left" vertical="center" shrinkToFit="1"/>
      <protection locked="0"/>
    </xf>
    <xf numFmtId="49" fontId="6" fillId="0" borderId="8" xfId="2" applyNumberFormat="1" applyFont="1" applyBorder="1" applyAlignment="1" applyProtection="1">
      <alignment horizontal="left" vertical="center" shrinkToFit="1"/>
      <protection locked="0"/>
    </xf>
    <xf numFmtId="49" fontId="6" fillId="0" borderId="9" xfId="2" applyNumberFormat="1" applyFont="1" applyBorder="1" applyAlignment="1" applyProtection="1">
      <alignment horizontal="left" vertical="center" shrinkToFit="1"/>
      <protection locked="0"/>
    </xf>
    <xf numFmtId="0" fontId="6" fillId="0" borderId="7" xfId="2" applyFont="1" applyBorder="1" applyAlignment="1" applyProtection="1">
      <alignment horizontal="left" vertical="center" shrinkToFit="1"/>
      <protection locked="0"/>
    </xf>
    <xf numFmtId="0" fontId="6" fillId="0" borderId="8" xfId="2" applyFont="1" applyBorder="1" applyAlignment="1" applyProtection="1">
      <alignment horizontal="left" vertical="center" shrinkToFit="1"/>
      <protection locked="0"/>
    </xf>
    <xf numFmtId="0" fontId="6" fillId="0" borderId="9" xfId="2" applyFont="1" applyBorder="1" applyAlignment="1" applyProtection="1">
      <alignment horizontal="left" vertical="center" shrinkToFit="1"/>
      <protection locked="0"/>
    </xf>
    <xf numFmtId="0" fontId="4" fillId="0" borderId="7" xfId="2" applyFont="1" applyBorder="1" applyAlignment="1" applyProtection="1">
      <alignment horizontal="left" vertical="center"/>
      <protection locked="0"/>
    </xf>
    <xf numFmtId="0" fontId="4" fillId="0" borderId="8" xfId="2" applyFont="1" applyBorder="1" applyAlignment="1" applyProtection="1">
      <alignment horizontal="left" vertical="center"/>
      <protection locked="0"/>
    </xf>
    <xf numFmtId="0" fontId="4" fillId="0" borderId="9" xfId="2" applyFont="1" applyBorder="1" applyAlignment="1" applyProtection="1">
      <alignment horizontal="left" vertical="center"/>
      <protection locked="0"/>
    </xf>
    <xf numFmtId="0" fontId="6" fillId="0" borderId="128" xfId="2" applyFont="1" applyBorder="1" applyAlignment="1" applyProtection="1">
      <alignment horizontal="left" vertical="center" shrinkToFit="1"/>
      <protection locked="0"/>
    </xf>
    <xf numFmtId="0" fontId="6" fillId="0" borderId="135" xfId="2" applyFont="1" applyBorder="1" applyAlignment="1" applyProtection="1">
      <alignment horizontal="left" vertical="center" shrinkToFit="1"/>
      <protection locked="0"/>
    </xf>
    <xf numFmtId="0" fontId="6" fillId="0" borderId="136" xfId="2" applyFont="1" applyBorder="1" applyAlignment="1" applyProtection="1">
      <alignment horizontal="left" vertical="center" shrinkToFit="1"/>
      <protection locked="0"/>
    </xf>
    <xf numFmtId="0" fontId="6" fillId="2" borderId="1" xfId="2" applyFont="1" applyFill="1" applyBorder="1" applyAlignment="1">
      <alignment vertical="center"/>
    </xf>
    <xf numFmtId="0" fontId="1" fillId="2" borderId="4" xfId="2" applyFill="1" applyBorder="1" applyAlignment="1">
      <alignment horizontal="center" vertical="center"/>
    </xf>
    <xf numFmtId="0" fontId="10" fillId="2" borderId="6" xfId="2" applyFont="1" applyFill="1" applyBorder="1" applyAlignment="1">
      <alignment horizontal="center" vertical="center"/>
    </xf>
    <xf numFmtId="0" fontId="10" fillId="2" borderId="0" xfId="2" applyFont="1" applyFill="1" applyAlignment="1">
      <alignment horizontal="center" vertical="center"/>
    </xf>
    <xf numFmtId="0" fontId="2" fillId="0" borderId="7" xfId="2" applyFont="1" applyBorder="1" applyAlignment="1" applyProtection="1">
      <alignment horizontal="center" vertical="center"/>
      <protection locked="0"/>
    </xf>
    <xf numFmtId="0" fontId="2" fillId="0" borderId="9" xfId="2" applyFont="1" applyBorder="1" applyAlignment="1" applyProtection="1">
      <alignment horizontal="center" vertical="center"/>
      <protection locked="0"/>
    </xf>
    <xf numFmtId="0" fontId="13" fillId="2" borderId="16" xfId="1" applyFont="1" applyFill="1" applyBorder="1" applyAlignment="1" applyProtection="1">
      <alignment vertical="center"/>
    </xf>
    <xf numFmtId="176" fontId="1" fillId="2" borderId="16" xfId="2" applyNumberFormat="1" applyFill="1" applyBorder="1" applyAlignment="1">
      <alignment horizontal="left" vertical="center" shrinkToFit="1"/>
    </xf>
    <xf numFmtId="179" fontId="2" fillId="2" borderId="16" xfId="3" applyNumberFormat="1" applyFont="1" applyFill="1" applyBorder="1" applyAlignment="1">
      <alignment vertical="center"/>
    </xf>
    <xf numFmtId="0" fontId="13" fillId="2" borderId="13" xfId="1" applyFont="1" applyFill="1" applyBorder="1" applyAlignment="1" applyProtection="1">
      <alignment vertical="center"/>
    </xf>
    <xf numFmtId="176" fontId="1" fillId="2" borderId="13" xfId="2" applyNumberFormat="1" applyFill="1" applyBorder="1" applyAlignment="1">
      <alignment horizontal="left" vertical="center" shrinkToFit="1"/>
    </xf>
    <xf numFmtId="179" fontId="2" fillId="9" borderId="13" xfId="3" applyNumberFormat="1" applyFont="1" applyFill="1" applyBorder="1" applyAlignment="1">
      <alignment vertical="center"/>
    </xf>
    <xf numFmtId="0" fontId="13" fillId="2" borderId="13" xfId="1" applyFont="1" applyFill="1" applyBorder="1" applyAlignment="1" applyProtection="1">
      <alignment horizontal="left" vertical="center"/>
    </xf>
    <xf numFmtId="179" fontId="2" fillId="2" borderId="13" xfId="2" applyNumberFormat="1" applyFont="1" applyFill="1" applyBorder="1" applyAlignment="1">
      <alignment vertical="center"/>
    </xf>
    <xf numFmtId="0" fontId="13" fillId="2" borderId="17" xfId="1" applyFont="1" applyFill="1" applyBorder="1" applyAlignment="1" applyProtection="1">
      <alignment horizontal="left" vertical="center"/>
    </xf>
    <xf numFmtId="176" fontId="1" fillId="2" borderId="17" xfId="2" applyNumberFormat="1" applyFill="1" applyBorder="1" applyAlignment="1">
      <alignment horizontal="left" vertical="center" shrinkToFit="1"/>
    </xf>
    <xf numFmtId="179" fontId="2" fillId="2" borderId="17" xfId="2" applyNumberFormat="1" applyFont="1" applyFill="1" applyBorder="1" applyAlignment="1">
      <alignment vertical="center"/>
    </xf>
    <xf numFmtId="179" fontId="2" fillId="2" borderId="18" xfId="3" applyNumberFormat="1" applyFont="1" applyFill="1" applyBorder="1" applyAlignment="1">
      <alignment horizontal="right" vertical="center"/>
    </xf>
    <xf numFmtId="179" fontId="2" fillId="2" borderId="0" xfId="2" applyNumberFormat="1" applyFont="1" applyFill="1" applyAlignment="1">
      <alignment horizontal="right" vertical="center"/>
    </xf>
    <xf numFmtId="180" fontId="1" fillId="0" borderId="19" xfId="2" applyNumberFormat="1" applyBorder="1" applyAlignment="1">
      <alignment horizontal="center" vertical="center"/>
    </xf>
    <xf numFmtId="0" fontId="19" fillId="0" borderId="20" xfId="2" applyFont="1" applyBorder="1" applyAlignment="1">
      <alignment horizontal="center" vertical="center"/>
    </xf>
    <xf numFmtId="0" fontId="19" fillId="0" borderId="21" xfId="2" applyFont="1" applyBorder="1" applyAlignment="1">
      <alignment horizontal="center" vertical="center"/>
    </xf>
    <xf numFmtId="0" fontId="19" fillId="0" borderId="22" xfId="2" applyFont="1" applyBorder="1" applyAlignment="1">
      <alignment horizontal="center" vertical="center"/>
    </xf>
    <xf numFmtId="0" fontId="19" fillId="0" borderId="23" xfId="2" applyFont="1" applyBorder="1" applyAlignment="1">
      <alignment horizontal="center" vertical="center"/>
    </xf>
    <xf numFmtId="0" fontId="19" fillId="0" borderId="23" xfId="2" applyFont="1" applyBorder="1" applyAlignment="1">
      <alignment horizontal="center" vertical="center" wrapText="1"/>
    </xf>
    <xf numFmtId="0" fontId="19" fillId="0" borderId="25" xfId="2" applyFont="1" applyBorder="1" applyAlignment="1">
      <alignment horizontal="center" vertical="center"/>
    </xf>
    <xf numFmtId="0" fontId="25" fillId="0" borderId="54" xfId="2" applyFont="1" applyBorder="1" applyAlignment="1">
      <alignment horizontal="center" vertical="center"/>
    </xf>
    <xf numFmtId="0" fontId="1" fillId="0" borderId="54" xfId="2" applyBorder="1" applyAlignment="1">
      <alignment vertical="center"/>
    </xf>
    <xf numFmtId="0" fontId="26" fillId="0" borderId="54" xfId="2" applyFont="1" applyBorder="1" applyAlignment="1">
      <alignment vertical="center"/>
    </xf>
    <xf numFmtId="0" fontId="9" fillId="0" borderId="54" xfId="2" applyFont="1" applyBorder="1" applyAlignment="1">
      <alignment vertical="center"/>
    </xf>
    <xf numFmtId="181" fontId="16" fillId="0" borderId="0" xfId="2" applyNumberFormat="1" applyFont="1" applyAlignment="1">
      <alignment vertical="center" shrinkToFit="1"/>
    </xf>
    <xf numFmtId="0" fontId="28" fillId="0" borderId="0" xfId="2" applyFont="1" applyAlignment="1">
      <alignment horizontal="center" vertical="center"/>
    </xf>
    <xf numFmtId="0" fontId="29" fillId="0" borderId="58" xfId="2" applyFont="1" applyBorder="1" applyAlignment="1">
      <alignment horizontal="center" vertical="center"/>
    </xf>
    <xf numFmtId="0" fontId="29" fillId="0" borderId="59" xfId="2" applyFont="1" applyBorder="1" applyAlignment="1">
      <alignment horizontal="center" vertical="center"/>
    </xf>
    <xf numFmtId="0" fontId="29" fillId="0" borderId="60" xfId="2" applyFont="1" applyBorder="1" applyAlignment="1">
      <alignment horizontal="center" vertical="center"/>
    </xf>
    <xf numFmtId="0" fontId="29" fillId="0" borderId="61" xfId="2" applyFont="1" applyBorder="1" applyAlignment="1">
      <alignment horizontal="center" vertical="center"/>
    </xf>
    <xf numFmtId="0" fontId="19" fillId="0" borderId="79" xfId="2" applyFont="1" applyBorder="1" applyAlignment="1">
      <alignment horizontal="center" vertical="center" shrinkToFit="1"/>
    </xf>
    <xf numFmtId="0" fontId="19" fillId="0" borderId="90" xfId="2" applyFont="1" applyBorder="1" applyAlignment="1">
      <alignment horizontal="center" vertical="center" shrinkToFit="1"/>
    </xf>
    <xf numFmtId="0" fontId="2" fillId="0" borderId="41" xfId="2" applyFont="1" applyBorder="1" applyAlignment="1">
      <alignment horizontal="center" vertical="center"/>
    </xf>
    <xf numFmtId="0" fontId="2" fillId="0" borderId="49" xfId="2" applyFont="1" applyBorder="1" applyAlignment="1">
      <alignment horizontal="center" vertical="center"/>
    </xf>
    <xf numFmtId="0" fontId="2" fillId="0" borderId="57" xfId="2" applyFont="1" applyBorder="1" applyAlignment="1">
      <alignment horizontal="center" vertical="center"/>
    </xf>
    <xf numFmtId="182" fontId="4" fillId="0" borderId="66" xfId="2" applyNumberFormat="1" applyFont="1" applyBorder="1" applyAlignment="1" applyProtection="1">
      <alignment horizontal="center" vertical="center" shrinkToFit="1"/>
      <protection locked="0"/>
    </xf>
    <xf numFmtId="182" fontId="4" fillId="0" borderId="67" xfId="2" applyNumberFormat="1" applyFont="1" applyBorder="1" applyAlignment="1" applyProtection="1">
      <alignment horizontal="center" vertical="center" shrinkToFit="1"/>
      <protection locked="0"/>
    </xf>
    <xf numFmtId="0" fontId="28" fillId="0" borderId="68" xfId="2" applyFont="1" applyBorder="1" applyAlignment="1" applyProtection="1">
      <alignment vertical="center" shrinkToFit="1"/>
      <protection locked="0"/>
    </xf>
    <xf numFmtId="0" fontId="28" fillId="0" borderId="52" xfId="2" applyFont="1" applyBorder="1" applyAlignment="1" applyProtection="1">
      <alignment vertical="center" shrinkToFit="1"/>
      <protection locked="0"/>
    </xf>
    <xf numFmtId="0" fontId="9" fillId="0" borderId="69" xfId="2" applyFont="1" applyBorder="1" applyAlignment="1" applyProtection="1">
      <alignment horizontal="center" vertical="center" shrinkToFit="1"/>
      <protection locked="0"/>
    </xf>
    <xf numFmtId="0" fontId="9" fillId="0" borderId="52" xfId="2" applyFont="1" applyBorder="1" applyAlignment="1" applyProtection="1">
      <alignment horizontal="center" vertical="center" shrinkToFit="1"/>
      <protection locked="0"/>
    </xf>
    <xf numFmtId="0" fontId="9" fillId="0" borderId="84" xfId="2" applyFont="1" applyBorder="1" applyAlignment="1">
      <alignment horizontal="center" vertical="center"/>
    </xf>
    <xf numFmtId="0" fontId="9" fillId="0" borderId="85" xfId="2" applyFont="1" applyBorder="1" applyAlignment="1">
      <alignment horizontal="center" vertical="center"/>
    </xf>
    <xf numFmtId="0" fontId="32" fillId="0" borderId="41" xfId="2" applyFont="1" applyBorder="1" applyAlignment="1">
      <alignment horizontal="center" vertical="center" shrinkToFit="1"/>
    </xf>
    <xf numFmtId="0" fontId="32" fillId="0" borderId="49" xfId="2" applyFont="1" applyBorder="1" applyAlignment="1">
      <alignment horizontal="center" vertical="center" shrinkToFit="1"/>
    </xf>
    <xf numFmtId="0" fontId="1" fillId="0" borderId="79" xfId="2" applyBorder="1" applyAlignment="1">
      <alignment horizontal="center" vertical="center" shrinkToFit="1"/>
    </xf>
    <xf numFmtId="0" fontId="1" fillId="0" borderId="90" xfId="2" applyBorder="1" applyAlignment="1">
      <alignment horizontal="center" vertical="center" shrinkToFit="1"/>
    </xf>
    <xf numFmtId="0" fontId="32" fillId="0" borderId="34" xfId="2" applyFont="1" applyBorder="1" applyAlignment="1">
      <alignment horizontal="center" vertical="center" shrinkToFit="1"/>
    </xf>
    <xf numFmtId="0" fontId="32" fillId="0" borderId="76" xfId="2" applyFont="1" applyBorder="1" applyAlignment="1">
      <alignment horizontal="center" vertical="center" shrinkToFit="1"/>
    </xf>
    <xf numFmtId="0" fontId="34" fillId="0" borderId="79" xfId="2" applyFont="1" applyBorder="1" applyAlignment="1">
      <alignment horizontal="center" vertical="center"/>
    </xf>
    <xf numFmtId="0" fontId="1" fillId="0" borderId="90" xfId="2" applyBorder="1" applyAlignment="1">
      <alignment horizontal="center" vertical="center"/>
    </xf>
    <xf numFmtId="38" fontId="34" fillId="0" borderId="206" xfId="3" applyFont="1" applyFill="1" applyBorder="1" applyAlignment="1" applyProtection="1">
      <alignment horizontal="center" vertical="center"/>
    </xf>
    <xf numFmtId="38" fontId="34" fillId="0" borderId="117" xfId="3" applyFont="1" applyFill="1" applyBorder="1" applyAlignment="1" applyProtection="1">
      <alignment horizontal="center" vertical="center"/>
    </xf>
    <xf numFmtId="0" fontId="32" fillId="0" borderId="152" xfId="2" applyFont="1" applyBorder="1" applyAlignment="1">
      <alignment horizontal="center" vertical="center" shrinkToFit="1"/>
    </xf>
    <xf numFmtId="0" fontId="32" fillId="0" borderId="12" xfId="2" applyFont="1" applyBorder="1" applyAlignment="1">
      <alignment horizontal="center" vertical="center" shrinkToFit="1"/>
    </xf>
    <xf numFmtId="0" fontId="1" fillId="0" borderId="85" xfId="2" applyBorder="1" applyAlignment="1">
      <alignment vertical="center"/>
    </xf>
    <xf numFmtId="0" fontId="32" fillId="0" borderId="86" xfId="2" applyFont="1" applyBorder="1" applyAlignment="1">
      <alignment horizontal="center" vertical="center" shrinkToFit="1"/>
    </xf>
    <xf numFmtId="0" fontId="1" fillId="0" borderId="148" xfId="2" applyBorder="1" applyAlignment="1">
      <alignment horizontal="center" vertical="center" shrinkToFit="1"/>
    </xf>
    <xf numFmtId="0" fontId="1" fillId="0" borderId="85" xfId="2" applyBorder="1" applyAlignment="1">
      <alignment horizontal="center" vertical="center"/>
    </xf>
    <xf numFmtId="0" fontId="32" fillId="0" borderId="148" xfId="2" applyFont="1" applyBorder="1" applyAlignment="1">
      <alignment horizontal="center" vertical="center" shrinkToFit="1"/>
    </xf>
    <xf numFmtId="0" fontId="9" fillId="0" borderId="79" xfId="2" applyFont="1" applyBorder="1" applyAlignment="1">
      <alignment horizontal="center" vertical="center"/>
    </xf>
    <xf numFmtId="0" fontId="9" fillId="0" borderId="90" xfId="2" applyFont="1" applyBorder="1" applyAlignment="1">
      <alignment horizontal="center" vertical="center"/>
    </xf>
    <xf numFmtId="0" fontId="32" fillId="3" borderId="41" xfId="2" applyFont="1" applyFill="1" applyBorder="1" applyAlignment="1">
      <alignment horizontal="center" vertical="center" shrinkToFit="1"/>
    </xf>
    <xf numFmtId="0" fontId="32" fillId="3" borderId="49" xfId="2" applyFont="1" applyFill="1" applyBorder="1" applyAlignment="1">
      <alignment horizontal="center" vertical="center" shrinkToFit="1"/>
    </xf>
    <xf numFmtId="38" fontId="33" fillId="4" borderId="49" xfId="3" applyFont="1" applyFill="1" applyBorder="1" applyAlignment="1" applyProtection="1">
      <alignment horizontal="center" vertical="center" shrinkToFit="1"/>
    </xf>
    <xf numFmtId="38" fontId="33" fillId="4" borderId="57" xfId="3" applyFont="1" applyFill="1" applyBorder="1" applyAlignment="1" applyProtection="1">
      <alignment horizontal="center" vertical="center" shrinkToFit="1"/>
    </xf>
    <xf numFmtId="0" fontId="1" fillId="0" borderId="49" xfId="2" applyBorder="1" applyAlignment="1">
      <alignment horizontal="center" vertical="center" shrinkToFit="1"/>
    </xf>
    <xf numFmtId="0" fontId="29" fillId="0" borderId="62" xfId="2" applyFont="1" applyBorder="1" applyAlignment="1">
      <alignment horizontal="center" vertical="center"/>
    </xf>
    <xf numFmtId="0" fontId="29" fillId="0" borderId="63" xfId="2" applyFont="1" applyBorder="1" applyAlignment="1">
      <alignment horizontal="center" vertical="center"/>
    </xf>
    <xf numFmtId="0" fontId="29" fillId="0" borderId="64" xfId="2" applyFont="1" applyBorder="1" applyAlignment="1">
      <alignment horizontal="center" vertical="center"/>
    </xf>
    <xf numFmtId="0" fontId="30" fillId="0" borderId="0" xfId="1" applyFont="1" applyFill="1" applyAlignment="1" applyProtection="1">
      <alignment vertical="center"/>
    </xf>
    <xf numFmtId="0" fontId="27" fillId="0" borderId="82" xfId="2" applyFont="1" applyBorder="1" applyAlignment="1">
      <alignment horizontal="center" vertical="center"/>
    </xf>
    <xf numFmtId="0" fontId="27" fillId="0" borderId="83" xfId="2" applyFont="1" applyBorder="1" applyAlignment="1">
      <alignment horizontal="center" vertical="center"/>
    </xf>
    <xf numFmtId="0" fontId="27" fillId="0" borderId="22" xfId="2" applyFont="1" applyBorder="1" applyAlignment="1">
      <alignment horizontal="center" vertical="center"/>
    </xf>
    <xf numFmtId="0" fontId="31" fillId="0" borderId="41" xfId="2" applyFont="1" applyBorder="1" applyAlignment="1">
      <alignment horizontal="center" vertical="center"/>
    </xf>
    <xf numFmtId="0" fontId="31" fillId="0" borderId="49" xfId="2" applyFont="1" applyBorder="1" applyAlignment="1">
      <alignment horizontal="center" vertical="center"/>
    </xf>
    <xf numFmtId="0" fontId="31" fillId="0" borderId="57" xfId="2" applyFont="1" applyBorder="1" applyAlignment="1">
      <alignment horizontal="center" vertical="center"/>
    </xf>
    <xf numFmtId="38" fontId="4" fillId="0" borderId="68" xfId="3" applyFont="1" applyFill="1" applyBorder="1" applyAlignment="1" applyProtection="1">
      <alignment vertical="center"/>
      <protection locked="0"/>
    </xf>
    <xf numFmtId="38" fontId="4" fillId="0" borderId="52" xfId="3" applyFont="1" applyFill="1" applyBorder="1" applyAlignment="1" applyProtection="1">
      <alignment vertical="center"/>
      <protection locked="0"/>
    </xf>
    <xf numFmtId="38" fontId="4" fillId="0" borderId="78" xfId="3" applyFont="1" applyFill="1" applyBorder="1" applyAlignment="1" applyProtection="1">
      <alignment vertical="center"/>
      <protection locked="0"/>
    </xf>
    <xf numFmtId="0" fontId="16" fillId="0" borderId="68" xfId="2" applyFont="1" applyBorder="1" applyAlignment="1" applyProtection="1">
      <alignment horizontal="center" vertical="center" shrinkToFit="1"/>
      <protection locked="0"/>
    </xf>
    <xf numFmtId="0" fontId="16" fillId="0" borderId="52" xfId="2" applyFont="1" applyBorder="1" applyAlignment="1" applyProtection="1">
      <alignment horizontal="center" vertical="center" shrinkToFit="1"/>
      <protection locked="0"/>
    </xf>
    <xf numFmtId="0" fontId="1" fillId="0" borderId="72" xfId="2" applyBorder="1" applyAlignment="1" applyProtection="1">
      <alignment horizontal="center" vertical="center" shrinkToFit="1"/>
      <protection locked="0"/>
    </xf>
    <xf numFmtId="0" fontId="28" fillId="0" borderId="68" xfId="2" applyFont="1" applyBorder="1" applyAlignment="1" applyProtection="1">
      <alignment horizontal="center" vertical="center" shrinkToFit="1"/>
      <protection locked="0"/>
    </xf>
    <xf numFmtId="0" fontId="28" fillId="0" borderId="52" xfId="2" applyFont="1" applyBorder="1" applyAlignment="1" applyProtection="1">
      <alignment horizontal="center" vertical="center" shrinkToFit="1"/>
      <protection locked="0"/>
    </xf>
    <xf numFmtId="0" fontId="28" fillId="0" borderId="70" xfId="2" applyFont="1" applyBorder="1" applyAlignment="1" applyProtection="1">
      <alignment horizontal="center" vertical="center" shrinkToFit="1"/>
      <protection locked="0"/>
    </xf>
    <xf numFmtId="0" fontId="2" fillId="0" borderId="71" xfId="2" applyFont="1" applyBorder="1" applyAlignment="1" applyProtection="1">
      <alignment horizontal="center" vertical="center"/>
      <protection locked="0"/>
    </xf>
    <xf numFmtId="0" fontId="2" fillId="0" borderId="72" xfId="2" applyFont="1" applyBorder="1" applyAlignment="1" applyProtection="1">
      <alignment horizontal="center" vertical="center"/>
      <protection locked="0"/>
    </xf>
    <xf numFmtId="0" fontId="29" fillId="0" borderId="76" xfId="2" applyFont="1" applyBorder="1" applyAlignment="1">
      <alignment horizontal="center" vertical="center"/>
    </xf>
    <xf numFmtId="0" fontId="29" fillId="0" borderId="222" xfId="2" applyFont="1" applyBorder="1" applyAlignment="1">
      <alignment horizontal="center" vertical="center"/>
    </xf>
    <xf numFmtId="0" fontId="29" fillId="0" borderId="220" xfId="2" applyFont="1" applyBorder="1" applyAlignment="1">
      <alignment horizontal="center" vertical="center"/>
    </xf>
    <xf numFmtId="0" fontId="29" fillId="0" borderId="221" xfId="2" applyFont="1" applyBorder="1" applyAlignment="1">
      <alignment horizontal="center" vertical="center"/>
    </xf>
    <xf numFmtId="0" fontId="9" fillId="0" borderId="184" xfId="2" applyFont="1" applyBorder="1" applyAlignment="1" applyProtection="1">
      <alignment horizontal="center" vertical="center" shrinkToFit="1"/>
      <protection locked="0"/>
    </xf>
    <xf numFmtId="0" fontId="9" fillId="0" borderId="78" xfId="2" applyFont="1" applyBorder="1" applyAlignment="1" applyProtection="1">
      <alignment horizontal="center" vertical="center" shrinkToFit="1"/>
      <protection locked="0"/>
    </xf>
    <xf numFmtId="0" fontId="1" fillId="0" borderId="117" xfId="2" applyBorder="1" applyAlignment="1">
      <alignment horizontal="center" vertical="center"/>
    </xf>
    <xf numFmtId="0" fontId="32" fillId="0" borderId="118" xfId="2" applyFont="1" applyBorder="1" applyAlignment="1">
      <alignment horizontal="center" vertical="center" shrinkToFit="1"/>
    </xf>
    <xf numFmtId="0" fontId="32" fillId="0" borderId="179" xfId="2" applyFont="1" applyBorder="1" applyAlignment="1">
      <alignment horizontal="center" vertical="center" shrinkToFit="1"/>
    </xf>
    <xf numFmtId="0" fontId="32" fillId="4" borderId="41" xfId="2" applyFont="1" applyFill="1" applyBorder="1" applyAlignment="1">
      <alignment horizontal="center" vertical="center" shrinkToFit="1"/>
    </xf>
    <xf numFmtId="0" fontId="1" fillId="4" borderId="49" xfId="2" applyFill="1" applyBorder="1" applyAlignment="1">
      <alignment horizontal="center" vertical="center" shrinkToFit="1"/>
    </xf>
    <xf numFmtId="0" fontId="1" fillId="0" borderId="90" xfId="2" applyBorder="1" applyAlignment="1">
      <alignment vertical="center"/>
    </xf>
    <xf numFmtId="0" fontId="1" fillId="0" borderId="117" xfId="2" applyBorder="1" applyAlignment="1">
      <alignment vertical="center"/>
    </xf>
    <xf numFmtId="0" fontId="1" fillId="0" borderId="179" xfId="2" applyBorder="1" applyAlignment="1">
      <alignment horizontal="center" vertical="center" shrinkToFit="1"/>
    </xf>
    <xf numFmtId="0" fontId="1" fillId="0" borderId="76" xfId="2" applyBorder="1" applyAlignment="1">
      <alignment horizontal="center" vertical="center" shrinkToFit="1"/>
    </xf>
    <xf numFmtId="0" fontId="35" fillId="0" borderId="79" xfId="2" applyFont="1" applyBorder="1" applyAlignment="1">
      <alignment horizontal="center" vertical="center" shrinkToFit="1"/>
    </xf>
    <xf numFmtId="0" fontId="35" fillId="0" borderId="90" xfId="2" applyFont="1" applyBorder="1" applyAlignment="1">
      <alignment horizontal="center" vertical="center" shrinkToFit="1"/>
    </xf>
    <xf numFmtId="0" fontId="34" fillId="0" borderId="90" xfId="2" applyFont="1" applyBorder="1" applyAlignment="1">
      <alignment horizontal="center" vertical="center"/>
    </xf>
    <xf numFmtId="0" fontId="32" fillId="4" borderId="34" xfId="2" applyFont="1" applyFill="1" applyBorder="1" applyAlignment="1">
      <alignment horizontal="center" vertical="center" shrinkToFit="1"/>
    </xf>
    <xf numFmtId="0" fontId="32" fillId="4" borderId="76" xfId="2" applyFont="1" applyFill="1" applyBorder="1" applyAlignment="1">
      <alignment horizontal="center" vertical="center" shrinkToFit="1"/>
    </xf>
    <xf numFmtId="0" fontId="32" fillId="4" borderId="49" xfId="2" applyFont="1" applyFill="1" applyBorder="1" applyAlignment="1">
      <alignment horizontal="center" vertical="center" shrinkToFit="1"/>
    </xf>
    <xf numFmtId="38" fontId="34" fillId="0" borderId="92" xfId="3" applyFont="1" applyFill="1" applyBorder="1" applyAlignment="1" applyProtection="1">
      <alignment horizontal="center" vertical="center"/>
    </xf>
    <xf numFmtId="0" fontId="1" fillId="0" borderId="93" xfId="2" applyBorder="1" applyAlignment="1">
      <alignment horizontal="center" vertical="center"/>
    </xf>
    <xf numFmtId="0" fontId="32" fillId="0" borderId="28" xfId="2" applyFont="1" applyBorder="1" applyAlignment="1">
      <alignment horizontal="center" vertical="center" shrinkToFit="1"/>
    </xf>
    <xf numFmtId="0" fontId="32" fillId="0" borderId="19" xfId="2" applyFont="1" applyBorder="1" applyAlignment="1">
      <alignment horizontal="center" vertical="center" shrinkToFit="1"/>
    </xf>
    <xf numFmtId="0" fontId="19" fillId="0" borderId="84" xfId="2" applyFont="1" applyBorder="1" applyAlignment="1">
      <alignment horizontal="center" vertical="center" shrinkToFit="1"/>
    </xf>
    <xf numFmtId="0" fontId="19" fillId="0" borderId="85" xfId="2" applyFont="1" applyBorder="1" applyAlignment="1">
      <alignment horizontal="center" vertical="center" shrinkToFit="1"/>
    </xf>
    <xf numFmtId="0" fontId="32" fillId="0" borderId="51" xfId="2" applyFont="1" applyBorder="1" applyAlignment="1">
      <alignment horizontal="center" vertical="center" shrinkToFit="1"/>
    </xf>
    <xf numFmtId="0" fontId="1" fillId="0" borderId="52" xfId="2" applyBorder="1" applyAlignment="1">
      <alignment horizontal="center" vertical="center" shrinkToFit="1"/>
    </xf>
    <xf numFmtId="38" fontId="34" fillId="0" borderId="93" xfId="3" applyFont="1" applyFill="1" applyBorder="1" applyAlignment="1" applyProtection="1">
      <alignment horizontal="center" vertical="center"/>
    </xf>
    <xf numFmtId="0" fontId="32" fillId="0" borderId="52" xfId="2" applyFont="1" applyBorder="1" applyAlignment="1">
      <alignment horizontal="center" vertical="center" shrinkToFit="1"/>
    </xf>
    <xf numFmtId="38" fontId="34" fillId="0" borderId="206" xfId="2" applyNumberFormat="1" applyFont="1" applyBorder="1" applyAlignment="1">
      <alignment horizontal="center" vertical="center"/>
    </xf>
    <xf numFmtId="0" fontId="16" fillId="0" borderId="84" xfId="2" applyFont="1" applyBorder="1" applyAlignment="1">
      <alignment horizontal="center" vertical="center" shrinkToFit="1"/>
    </xf>
    <xf numFmtId="0" fontId="16" fillId="0" borderId="85" xfId="2" applyFont="1" applyBorder="1" applyAlignment="1">
      <alignment horizontal="center" vertical="center" shrinkToFit="1"/>
    </xf>
    <xf numFmtId="0" fontId="16" fillId="0" borderId="79" xfId="2" applyFont="1" applyBorder="1" applyAlignment="1">
      <alignment horizontal="center" vertical="center" shrinkToFit="1"/>
    </xf>
    <xf numFmtId="0" fontId="16" fillId="0" borderId="90" xfId="2" applyFont="1" applyBorder="1" applyAlignment="1">
      <alignment horizontal="center" vertical="center" shrinkToFit="1"/>
    </xf>
    <xf numFmtId="0" fontId="16" fillId="0" borderId="206" xfId="2" applyFont="1" applyBorder="1" applyAlignment="1">
      <alignment horizontal="center" vertical="center" shrinkToFit="1"/>
    </xf>
    <xf numFmtId="0" fontId="16" fillId="0" borderId="117" xfId="2" applyFont="1" applyBorder="1" applyAlignment="1">
      <alignment horizontal="center" vertical="center" shrinkToFit="1"/>
    </xf>
    <xf numFmtId="0" fontId="24" fillId="0" borderId="41" xfId="2" applyFont="1" applyBorder="1" applyAlignment="1">
      <alignment horizontal="center" vertical="center" shrinkToFit="1"/>
    </xf>
    <xf numFmtId="0" fontId="39" fillId="0" borderId="91" xfId="2" applyFont="1" applyBorder="1" applyAlignment="1">
      <alignment horizontal="center" vertical="center" shrinkToFit="1"/>
    </xf>
    <xf numFmtId="0" fontId="24" fillId="8" borderId="118" xfId="2" applyFont="1" applyFill="1" applyBorder="1" applyAlignment="1">
      <alignment horizontal="center" vertical="center" shrinkToFit="1"/>
    </xf>
    <xf numFmtId="0" fontId="39" fillId="8" borderId="119" xfId="2" applyFont="1" applyFill="1" applyBorder="1" applyAlignment="1">
      <alignment horizontal="center" vertical="center" shrinkToFit="1"/>
    </xf>
    <xf numFmtId="0" fontId="49" fillId="7" borderId="55" xfId="2" applyFont="1" applyFill="1" applyBorder="1" applyAlignment="1">
      <alignment horizontal="center" vertical="center" shrinkToFit="1"/>
    </xf>
    <xf numFmtId="0" fontId="49" fillId="7" borderId="90" xfId="2" applyFont="1" applyFill="1" applyBorder="1" applyAlignment="1">
      <alignment horizontal="center" vertical="center" shrinkToFit="1"/>
    </xf>
    <xf numFmtId="0" fontId="49" fillId="7" borderId="11" xfId="2" applyFont="1" applyFill="1" applyBorder="1" applyAlignment="1">
      <alignment horizontal="center" vertical="center" shrinkToFit="1"/>
    </xf>
    <xf numFmtId="0" fontId="49" fillId="7" borderId="117" xfId="2" applyFont="1" applyFill="1" applyBorder="1" applyAlignment="1">
      <alignment horizontal="center" vertical="center" shrinkToFit="1"/>
    </xf>
    <xf numFmtId="0" fontId="24" fillId="0" borderId="86" xfId="2" applyFont="1" applyBorder="1" applyAlignment="1">
      <alignment horizontal="center" vertical="center" shrinkToFit="1"/>
    </xf>
    <xf numFmtId="0" fontId="39" fillId="0" borderId="148" xfId="2" applyFont="1" applyBorder="1" applyAlignment="1">
      <alignment horizontal="center" vertical="center" shrinkToFit="1"/>
    </xf>
    <xf numFmtId="0" fontId="49" fillId="7" borderId="96" xfId="2" applyFont="1" applyFill="1" applyBorder="1" applyAlignment="1">
      <alignment horizontal="center" vertical="center" shrinkToFit="1"/>
    </xf>
    <xf numFmtId="0" fontId="49" fillId="7" borderId="85" xfId="2" applyFont="1" applyFill="1" applyBorder="1" applyAlignment="1">
      <alignment horizontal="center" vertical="center" shrinkToFit="1"/>
    </xf>
    <xf numFmtId="0" fontId="49" fillId="7" borderId="186" xfId="2" applyFont="1" applyFill="1" applyBorder="1" applyAlignment="1">
      <alignment horizontal="center" vertical="center" shrinkToFit="1"/>
    </xf>
    <xf numFmtId="0" fontId="49" fillId="7" borderId="187" xfId="2" applyFont="1" applyFill="1" applyBorder="1" applyAlignment="1">
      <alignment horizontal="center" vertical="center" shrinkToFit="1"/>
    </xf>
    <xf numFmtId="0" fontId="24" fillId="0" borderId="87" xfId="2" applyFont="1" applyBorder="1" applyAlignment="1">
      <alignment horizontal="center" vertical="center" shrinkToFit="1"/>
    </xf>
    <xf numFmtId="0" fontId="24" fillId="8" borderId="41" xfId="2" applyFont="1" applyFill="1" applyBorder="1" applyAlignment="1">
      <alignment horizontal="center" vertical="center" shrinkToFit="1"/>
    </xf>
    <xf numFmtId="0" fontId="24" fillId="8" borderId="91" xfId="2" applyFont="1" applyFill="1" applyBorder="1" applyAlignment="1">
      <alignment horizontal="center" vertical="center" shrinkToFit="1"/>
    </xf>
    <xf numFmtId="0" fontId="39" fillId="0" borderId="49" xfId="2" applyFont="1" applyBorder="1" applyAlignment="1">
      <alignment horizontal="center" vertical="center" shrinkToFit="1"/>
    </xf>
    <xf numFmtId="0" fontId="24" fillId="4" borderId="41" xfId="2" applyFont="1" applyFill="1" applyBorder="1" applyAlignment="1">
      <alignment horizontal="center" vertical="center" shrinkToFit="1"/>
    </xf>
    <xf numFmtId="0" fontId="24" fillId="4" borderId="49" xfId="2" applyFont="1" applyFill="1" applyBorder="1" applyAlignment="1">
      <alignment horizontal="center" vertical="center" shrinkToFit="1"/>
    </xf>
    <xf numFmtId="0" fontId="24" fillId="8" borderId="51" xfId="2" applyFont="1" applyFill="1" applyBorder="1" applyAlignment="1">
      <alignment horizontal="center" vertical="center" shrinkToFit="1"/>
    </xf>
    <xf numFmtId="0" fontId="24" fillId="8" borderId="81" xfId="2" applyFont="1" applyFill="1" applyBorder="1" applyAlignment="1">
      <alignment horizontal="center" vertical="center" shrinkToFit="1"/>
    </xf>
    <xf numFmtId="0" fontId="16" fillId="0" borderId="92" xfId="2" applyFont="1" applyBorder="1" applyAlignment="1">
      <alignment horizontal="center" vertical="center" shrinkToFit="1"/>
    </xf>
    <xf numFmtId="0" fontId="16" fillId="0" borderId="93" xfId="2" applyFont="1" applyBorder="1" applyAlignment="1">
      <alignment horizontal="center" vertical="center" shrinkToFit="1"/>
    </xf>
    <xf numFmtId="0" fontId="24" fillId="0" borderId="118" xfId="2" applyFont="1" applyBorder="1" applyAlignment="1">
      <alignment horizontal="center" vertical="center" shrinkToFit="1"/>
    </xf>
    <xf numFmtId="0" fontId="39" fillId="0" borderId="179" xfId="2" applyFont="1" applyBorder="1" applyAlignment="1">
      <alignment horizontal="center" vertical="center" shrinkToFit="1"/>
    </xf>
    <xf numFmtId="0" fontId="24" fillId="0" borderId="34" xfId="2" applyFont="1" applyBorder="1" applyAlignment="1">
      <alignment horizontal="center" vertical="center" shrinkToFit="1"/>
    </xf>
    <xf numFmtId="0" fontId="39" fillId="0" borderId="76" xfId="2" applyFont="1" applyBorder="1" applyAlignment="1">
      <alignment horizontal="center" vertical="center" shrinkToFit="1"/>
    </xf>
    <xf numFmtId="38" fontId="33" fillId="4" borderId="41" xfId="3" applyFont="1" applyFill="1" applyBorder="1" applyAlignment="1" applyProtection="1">
      <alignment horizontal="center" vertical="center" shrinkToFit="1"/>
    </xf>
    <xf numFmtId="0" fontId="1" fillId="0" borderId="115" xfId="2" applyBorder="1" applyAlignment="1">
      <alignment horizontal="center" vertical="center" shrinkToFit="1"/>
    </xf>
    <xf numFmtId="0" fontId="39" fillId="4" borderId="91" xfId="2" applyFont="1" applyFill="1" applyBorder="1" applyAlignment="1">
      <alignment horizontal="center" vertical="center" shrinkToFit="1"/>
    </xf>
    <xf numFmtId="0" fontId="29" fillId="6" borderId="58" xfId="2" applyFont="1" applyFill="1" applyBorder="1" applyAlignment="1">
      <alignment horizontal="center" vertical="center"/>
    </xf>
    <xf numFmtId="0" fontId="29" fillId="6" borderId="59" xfId="2" applyFont="1" applyFill="1" applyBorder="1" applyAlignment="1">
      <alignment horizontal="center" vertical="center"/>
    </xf>
    <xf numFmtId="0" fontId="29" fillId="6" borderId="60" xfId="2" applyFont="1" applyFill="1" applyBorder="1" applyAlignment="1">
      <alignment horizontal="center" vertical="center"/>
    </xf>
    <xf numFmtId="0" fontId="29" fillId="5" borderId="58" xfId="2" applyFont="1" applyFill="1" applyBorder="1" applyAlignment="1">
      <alignment horizontal="center" vertical="center"/>
    </xf>
    <xf numFmtId="0" fontId="29" fillId="5" borderId="59" xfId="2" applyFont="1" applyFill="1" applyBorder="1" applyAlignment="1">
      <alignment horizontal="center" vertical="center"/>
    </xf>
    <xf numFmtId="0" fontId="29" fillId="5" borderId="60" xfId="2" applyFont="1" applyFill="1" applyBorder="1" applyAlignment="1">
      <alignment horizontal="center" vertical="center"/>
    </xf>
    <xf numFmtId="0" fontId="29" fillId="0" borderId="219" xfId="2" applyFont="1" applyBorder="1" applyAlignment="1">
      <alignment horizontal="center" vertical="center"/>
    </xf>
    <xf numFmtId="0" fontId="27" fillId="0" borderId="22" xfId="2" applyFont="1" applyBorder="1" applyAlignment="1">
      <alignment horizontal="center" vertical="center" shrinkToFit="1"/>
    </xf>
    <xf numFmtId="0" fontId="27" fillId="0" borderId="83" xfId="2" applyFont="1" applyBorder="1" applyAlignment="1">
      <alignment horizontal="center" vertical="center" shrinkToFit="1"/>
    </xf>
    <xf numFmtId="0" fontId="27" fillId="0" borderId="56" xfId="2" applyFont="1" applyBorder="1" applyAlignment="1">
      <alignment horizontal="center" vertical="center"/>
    </xf>
    <xf numFmtId="0" fontId="27" fillId="0" borderId="107" xfId="2" applyFont="1" applyBorder="1" applyAlignment="1">
      <alignment horizontal="center" vertical="center"/>
    </xf>
    <xf numFmtId="0" fontId="27" fillId="0" borderId="108" xfId="2" applyFont="1" applyBorder="1" applyAlignment="1">
      <alignment horizontal="center" vertical="center" shrinkToFit="1"/>
    </xf>
    <xf numFmtId="0" fontId="27" fillId="0" borderId="107" xfId="2" applyFont="1" applyBorder="1" applyAlignment="1">
      <alignment horizontal="center" vertical="center" shrinkToFit="1"/>
    </xf>
    <xf numFmtId="38" fontId="4" fillId="0" borderId="92" xfId="3" applyFont="1" applyFill="1" applyBorder="1" applyAlignment="1" applyProtection="1">
      <alignment vertical="center"/>
      <protection locked="0"/>
    </xf>
    <xf numFmtId="38" fontId="4" fillId="0" borderId="19" xfId="3" applyFont="1" applyFill="1" applyBorder="1" applyAlignment="1" applyProtection="1">
      <alignment vertical="center"/>
      <protection locked="0"/>
    </xf>
    <xf numFmtId="38" fontId="4" fillId="0" borderId="215" xfId="3" applyFont="1" applyFill="1" applyBorder="1" applyAlignment="1" applyProtection="1">
      <alignment vertical="center"/>
      <protection locked="0"/>
    </xf>
    <xf numFmtId="38" fontId="7" fillId="0" borderId="92" xfId="2" applyNumberFormat="1" applyFont="1" applyBorder="1" applyAlignment="1" applyProtection="1">
      <alignment vertical="center"/>
      <protection locked="0"/>
    </xf>
    <xf numFmtId="38" fontId="7" fillId="0" borderId="19" xfId="2" applyNumberFormat="1" applyFont="1" applyBorder="1" applyAlignment="1" applyProtection="1">
      <alignment vertical="center"/>
      <protection locked="0"/>
    </xf>
    <xf numFmtId="38" fontId="7" fillId="0" borderId="215" xfId="2" applyNumberFormat="1" applyFont="1" applyBorder="1" applyAlignment="1" applyProtection="1">
      <alignment vertical="center"/>
      <protection locked="0"/>
    </xf>
    <xf numFmtId="0" fontId="7" fillId="5" borderId="223" xfId="2" applyFont="1" applyFill="1" applyBorder="1" applyAlignment="1" applyProtection="1">
      <alignment vertical="center"/>
      <protection locked="0"/>
    </xf>
    <xf numFmtId="0" fontId="7" fillId="5" borderId="224" xfId="2" applyFont="1" applyFill="1" applyBorder="1" applyAlignment="1" applyProtection="1">
      <alignment vertical="center"/>
      <protection locked="0"/>
    </xf>
    <xf numFmtId="38" fontId="7" fillId="5" borderId="225" xfId="2" applyNumberFormat="1" applyFont="1" applyFill="1" applyBorder="1" applyAlignment="1" applyProtection="1">
      <alignment vertical="center"/>
      <protection locked="0"/>
    </xf>
    <xf numFmtId="38" fontId="7" fillId="5" borderId="224" xfId="2" applyNumberFormat="1" applyFont="1" applyFill="1" applyBorder="1" applyAlignment="1" applyProtection="1">
      <alignment vertical="center"/>
      <protection locked="0"/>
    </xf>
    <xf numFmtId="0" fontId="9" fillId="0" borderId="51" xfId="2" applyFont="1" applyBorder="1" applyAlignment="1" applyProtection="1">
      <alignment horizontal="center" vertical="center" shrinkToFit="1"/>
      <protection locked="0"/>
    </xf>
    <xf numFmtId="0" fontId="27" fillId="0" borderId="108" xfId="2" applyFont="1" applyBorder="1" applyAlignment="1">
      <alignment horizontal="center" vertical="center"/>
    </xf>
    <xf numFmtId="38" fontId="33" fillId="6" borderId="0" xfId="3" applyFont="1" applyFill="1" applyBorder="1" applyAlignment="1" applyProtection="1">
      <alignment vertical="center"/>
    </xf>
    <xf numFmtId="0" fontId="1" fillId="6" borderId="0" xfId="2" applyFill="1" applyAlignment="1">
      <alignment vertical="center"/>
    </xf>
    <xf numFmtId="38" fontId="2" fillId="6" borderId="0" xfId="3" applyFont="1" applyFill="1" applyBorder="1" applyAlignment="1" applyProtection="1">
      <alignment vertical="center"/>
    </xf>
    <xf numFmtId="0" fontId="27" fillId="0" borderId="0" xfId="2" applyFont="1" applyAlignment="1">
      <alignment vertical="center"/>
    </xf>
    <xf numFmtId="0" fontId="16" fillId="6" borderId="0" xfId="2" applyFont="1" applyFill="1" applyAlignment="1">
      <alignment horizontal="center" vertical="center" shrinkToFit="1"/>
    </xf>
    <xf numFmtId="0" fontId="49" fillId="7" borderId="46" xfId="2" applyFont="1" applyFill="1" applyBorder="1" applyAlignment="1">
      <alignment horizontal="center" vertical="center" shrinkToFit="1"/>
    </xf>
    <xf numFmtId="0" fontId="49" fillId="7" borderId="122" xfId="2" applyFont="1" applyFill="1" applyBorder="1" applyAlignment="1">
      <alignment horizontal="center" vertical="center" shrinkToFit="1"/>
    </xf>
    <xf numFmtId="0" fontId="24" fillId="0" borderId="91" xfId="2" applyFont="1" applyBorder="1" applyAlignment="1">
      <alignment horizontal="center" vertical="center" shrinkToFit="1"/>
    </xf>
    <xf numFmtId="183" fontId="9" fillId="6" borderId="0" xfId="2" applyNumberFormat="1" applyFont="1" applyFill="1" applyAlignment="1">
      <alignment vertical="center" shrinkToFit="1"/>
    </xf>
    <xf numFmtId="0" fontId="1" fillId="0" borderId="57" xfId="2" applyBorder="1" applyAlignment="1">
      <alignment horizontal="center" vertical="center" shrinkToFit="1"/>
    </xf>
    <xf numFmtId="0" fontId="24" fillId="0" borderId="77" xfId="2" applyFont="1" applyBorder="1" applyAlignment="1">
      <alignment horizontal="center" vertical="center" shrinkToFit="1"/>
    </xf>
    <xf numFmtId="0" fontId="38" fillId="0" borderId="91" xfId="2" applyFont="1" applyBorder="1" applyAlignment="1">
      <alignment vertical="center" shrinkToFit="1"/>
    </xf>
    <xf numFmtId="38" fontId="33" fillId="8" borderId="41" xfId="3" applyFont="1" applyFill="1" applyBorder="1" applyAlignment="1" applyProtection="1">
      <alignment horizontal="center" vertical="center" shrinkToFit="1"/>
    </xf>
    <xf numFmtId="38" fontId="33" fillId="8" borderId="57" xfId="3" applyFont="1" applyFill="1" applyBorder="1" applyAlignment="1" applyProtection="1">
      <alignment horizontal="center" vertical="center" shrinkToFit="1"/>
    </xf>
    <xf numFmtId="38" fontId="33" fillId="8" borderId="51" xfId="3" applyFont="1" applyFill="1" applyBorder="1" applyAlignment="1" applyProtection="1">
      <alignment horizontal="center" vertical="center" shrinkToFit="1"/>
    </xf>
    <xf numFmtId="38" fontId="33" fillId="8" borderId="78" xfId="3" applyFont="1" applyFill="1" applyBorder="1" applyAlignment="1" applyProtection="1">
      <alignment horizontal="center" vertical="center" shrinkToFit="1"/>
    </xf>
    <xf numFmtId="0" fontId="24" fillId="0" borderId="44" xfId="2" applyFont="1" applyBorder="1" applyAlignment="1">
      <alignment horizontal="center" vertical="center" shrinkToFit="1"/>
    </xf>
    <xf numFmtId="0" fontId="24" fillId="0" borderId="122" xfId="2" applyFont="1" applyBorder="1" applyAlignment="1">
      <alignment horizontal="center" vertical="center" shrinkToFit="1"/>
    </xf>
    <xf numFmtId="0" fontId="24" fillId="6" borderId="0" xfId="2" applyFont="1" applyFill="1" applyAlignment="1">
      <alignment horizontal="center" vertical="center" shrinkToFit="1"/>
    </xf>
    <xf numFmtId="0" fontId="1" fillId="6" borderId="0" xfId="2" applyFill="1" applyAlignment="1">
      <alignment vertical="center" shrinkToFit="1"/>
    </xf>
    <xf numFmtId="0" fontId="49" fillId="7" borderId="36" xfId="2" applyFont="1" applyFill="1" applyBorder="1" applyAlignment="1">
      <alignment horizontal="center" vertical="center" shrinkToFit="1"/>
    </xf>
    <xf numFmtId="0" fontId="49" fillId="7" borderId="77" xfId="2" applyFont="1" applyFill="1" applyBorder="1" applyAlignment="1">
      <alignment horizontal="center" vertical="center" shrinkToFit="1"/>
    </xf>
    <xf numFmtId="0" fontId="49" fillId="7" borderId="188" xfId="2" applyFont="1" applyFill="1" applyBorder="1" applyAlignment="1">
      <alignment horizontal="center" vertical="center" shrinkToFit="1"/>
    </xf>
    <xf numFmtId="0" fontId="49" fillId="7" borderId="189" xfId="2" applyFont="1" applyFill="1" applyBorder="1" applyAlignment="1">
      <alignment horizontal="center" vertical="center" shrinkToFit="1"/>
    </xf>
    <xf numFmtId="0" fontId="38" fillId="0" borderId="119" xfId="2" applyFont="1" applyBorder="1" applyAlignment="1">
      <alignment horizontal="center" vertical="center" shrinkToFit="1"/>
    </xf>
    <xf numFmtId="0" fontId="38" fillId="4" borderId="91" xfId="2" applyFont="1" applyFill="1" applyBorder="1" applyAlignment="1">
      <alignment horizontal="center" vertical="center" shrinkToFit="1"/>
    </xf>
    <xf numFmtId="0" fontId="38" fillId="0" borderId="91" xfId="2" applyFont="1" applyBorder="1" applyAlignment="1">
      <alignment horizontal="center" vertical="center" shrinkToFit="1"/>
    </xf>
    <xf numFmtId="38" fontId="33" fillId="8" borderId="115" xfId="3" applyFont="1" applyFill="1" applyBorder="1" applyAlignment="1" applyProtection="1">
      <alignment horizontal="center" vertical="center" shrinkToFit="1"/>
    </xf>
    <xf numFmtId="0" fontId="24" fillId="0" borderId="119" xfId="2" applyFont="1" applyBorder="1" applyAlignment="1">
      <alignment horizontal="center" vertical="center" shrinkToFit="1"/>
    </xf>
    <xf numFmtId="0" fontId="39" fillId="0" borderId="119" xfId="2" applyFont="1" applyBorder="1" applyAlignment="1">
      <alignment horizontal="center" vertical="center" shrinkToFit="1"/>
    </xf>
    <xf numFmtId="0" fontId="39" fillId="8" borderId="91" xfId="2" applyFont="1" applyFill="1" applyBorder="1" applyAlignment="1">
      <alignment horizontal="center" vertical="center" shrinkToFit="1"/>
    </xf>
    <xf numFmtId="0" fontId="24" fillId="6" borderId="97" xfId="2" applyFont="1" applyFill="1" applyBorder="1" applyAlignment="1">
      <alignment horizontal="center" vertical="center" shrinkToFit="1"/>
    </xf>
    <xf numFmtId="38" fontId="33" fillId="0" borderId="43" xfId="3" applyFont="1" applyFill="1" applyBorder="1" applyAlignment="1" applyProtection="1">
      <alignment horizontal="right" vertical="center"/>
    </xf>
    <xf numFmtId="38" fontId="33" fillId="0" borderId="33" xfId="3" applyFont="1" applyFill="1" applyBorder="1" applyAlignment="1" applyProtection="1">
      <alignment horizontal="right" vertical="center"/>
    </xf>
    <xf numFmtId="38" fontId="2" fillId="0" borderId="130" xfId="3" applyFont="1" applyFill="1" applyBorder="1" applyAlignment="1" applyProtection="1">
      <alignment vertical="center"/>
      <protection locked="0"/>
    </xf>
    <xf numFmtId="0" fontId="1" fillId="0" borderId="113" xfId="2" applyBorder="1" applyAlignment="1" applyProtection="1">
      <alignment vertical="center"/>
      <protection locked="0"/>
    </xf>
    <xf numFmtId="0" fontId="38" fillId="0" borderId="77" xfId="2" applyFont="1" applyBorder="1" applyAlignment="1">
      <alignment vertical="center" shrinkToFit="1"/>
    </xf>
    <xf numFmtId="183" fontId="9" fillId="0" borderId="43" xfId="2" applyNumberFormat="1" applyFont="1" applyBorder="1" applyAlignment="1">
      <alignment vertical="center" shrinkToFit="1"/>
    </xf>
    <xf numFmtId="183" fontId="9" fillId="0" borderId="33" xfId="2" applyNumberFormat="1" applyFont="1" applyBorder="1" applyAlignment="1">
      <alignment vertical="center" shrinkToFit="1"/>
    </xf>
    <xf numFmtId="0" fontId="38" fillId="8" borderId="91" xfId="2" applyFont="1" applyFill="1" applyBorder="1" applyAlignment="1">
      <alignment vertical="center" shrinkToFit="1"/>
    </xf>
    <xf numFmtId="0" fontId="1" fillId="0" borderId="91" xfId="2" applyBorder="1" applyAlignment="1">
      <alignment vertical="center" shrinkToFit="1"/>
    </xf>
    <xf numFmtId="0" fontId="1" fillId="0" borderId="122" xfId="2" applyBorder="1" applyAlignment="1">
      <alignment vertical="center" shrinkToFit="1"/>
    </xf>
    <xf numFmtId="38" fontId="33" fillId="8" borderId="118" xfId="3" applyFont="1" applyFill="1" applyBorder="1" applyAlignment="1" applyProtection="1">
      <alignment horizontal="center" vertical="center" shrinkToFit="1"/>
    </xf>
    <xf numFmtId="38" fontId="33" fillId="8" borderId="226" xfId="3" applyFont="1" applyFill="1" applyBorder="1" applyAlignment="1" applyProtection="1">
      <alignment horizontal="center" vertical="center" shrinkToFit="1"/>
    </xf>
    <xf numFmtId="0" fontId="39" fillId="0" borderId="87" xfId="2" applyFont="1" applyBorder="1" applyAlignment="1">
      <alignment horizontal="center" vertical="center" shrinkToFit="1"/>
    </xf>
    <xf numFmtId="0" fontId="38" fillId="0" borderId="119" xfId="2" applyFont="1" applyBorder="1" applyAlignment="1">
      <alignment vertical="center" shrinkToFit="1"/>
    </xf>
    <xf numFmtId="0" fontId="27" fillId="0" borderId="102" xfId="2" applyFont="1" applyBorder="1" applyAlignment="1">
      <alignment horizontal="center" vertical="center"/>
    </xf>
    <xf numFmtId="0" fontId="27" fillId="0" borderId="103" xfId="2" applyFont="1" applyBorder="1" applyAlignment="1">
      <alignment horizontal="center" vertical="center"/>
    </xf>
    <xf numFmtId="0" fontId="27" fillId="0" borderId="104" xfId="2" applyFont="1" applyBorder="1" applyAlignment="1">
      <alignment horizontal="center" vertical="center"/>
    </xf>
    <xf numFmtId="0" fontId="49" fillId="7" borderId="111" xfId="2" applyFont="1" applyFill="1" applyBorder="1" applyAlignment="1">
      <alignment horizontal="center" vertical="center" shrinkToFit="1"/>
    </xf>
    <xf numFmtId="0" fontId="49" fillId="7" borderId="6" xfId="2" applyFont="1" applyFill="1" applyBorder="1" applyAlignment="1">
      <alignment horizontal="center" vertical="center" shrinkToFit="1"/>
    </xf>
    <xf numFmtId="0" fontId="49" fillId="7" borderId="10" xfId="2" applyFont="1" applyFill="1" applyBorder="1" applyAlignment="1">
      <alignment horizontal="center" vertical="center" shrinkToFit="1"/>
    </xf>
    <xf numFmtId="0" fontId="49" fillId="7" borderId="129" xfId="2" applyFont="1" applyFill="1" applyBorder="1" applyAlignment="1">
      <alignment horizontal="center" vertical="center" shrinkToFit="1"/>
    </xf>
    <xf numFmtId="38" fontId="33" fillId="4" borderId="44" xfId="3" applyFont="1" applyFill="1" applyBorder="1" applyAlignment="1" applyProtection="1">
      <alignment horizontal="center" vertical="center" shrinkToFit="1"/>
    </xf>
    <xf numFmtId="0" fontId="1" fillId="0" borderId="116" xfId="2" applyBorder="1" applyAlignment="1">
      <alignment horizontal="center" vertical="center" shrinkToFit="1"/>
    </xf>
    <xf numFmtId="0" fontId="24" fillId="0" borderId="138" xfId="2" applyFont="1" applyBorder="1" applyAlignment="1">
      <alignment horizontal="center" vertical="center" shrinkToFit="1"/>
    </xf>
    <xf numFmtId="0" fontId="24" fillId="0" borderId="139" xfId="2" applyFont="1" applyBorder="1" applyAlignment="1">
      <alignment horizontal="center" vertical="center" shrinkToFit="1"/>
    </xf>
    <xf numFmtId="0" fontId="24" fillId="4" borderId="91" xfId="2" applyFont="1" applyFill="1" applyBorder="1" applyAlignment="1">
      <alignment horizontal="center" vertical="center" shrinkToFit="1"/>
    </xf>
    <xf numFmtId="31" fontId="16" fillId="0" borderId="0" xfId="2" applyNumberFormat="1" applyFont="1" applyAlignment="1">
      <alignment vertical="center" shrinkToFit="1"/>
    </xf>
    <xf numFmtId="38" fontId="7" fillId="5" borderId="101" xfId="2" applyNumberFormat="1" applyFont="1" applyFill="1" applyBorder="1" applyAlignment="1" applyProtection="1">
      <alignment vertical="center"/>
      <protection locked="0"/>
    </xf>
    <xf numFmtId="38" fontId="7" fillId="5" borderId="100" xfId="2" applyNumberFormat="1" applyFont="1" applyFill="1" applyBorder="1" applyAlignment="1" applyProtection="1">
      <alignment vertical="center"/>
      <protection locked="0"/>
    </xf>
    <xf numFmtId="0" fontId="27" fillId="0" borderId="14" xfId="2" applyFont="1" applyBorder="1" applyAlignment="1">
      <alignment horizontal="center" vertical="center"/>
    </xf>
    <xf numFmtId="0" fontId="27" fillId="0" borderId="13" xfId="2" applyFont="1" applyBorder="1" applyAlignment="1">
      <alignment horizontal="center" vertical="center"/>
    </xf>
    <xf numFmtId="38" fontId="7" fillId="0" borderId="68" xfId="2" applyNumberFormat="1" applyFont="1" applyBorder="1" applyAlignment="1" applyProtection="1">
      <alignment vertical="center"/>
      <protection locked="0"/>
    </xf>
    <xf numFmtId="38" fontId="7" fillId="0" borderId="52" xfId="2" applyNumberFormat="1" applyFont="1" applyBorder="1" applyAlignment="1" applyProtection="1">
      <alignment vertical="center"/>
      <protection locked="0"/>
    </xf>
    <xf numFmtId="38" fontId="7" fillId="0" borderId="78" xfId="2" applyNumberFormat="1" applyFont="1" applyBorder="1" applyAlignment="1" applyProtection="1">
      <alignment vertical="center"/>
      <protection locked="0"/>
    </xf>
    <xf numFmtId="0" fontId="7" fillId="5" borderId="99" xfId="2" applyFont="1" applyFill="1" applyBorder="1" applyAlignment="1" applyProtection="1">
      <alignment vertical="center"/>
      <protection locked="0"/>
    </xf>
    <xf numFmtId="0" fontId="7" fillId="5" borderId="100" xfId="2" applyFont="1" applyFill="1" applyBorder="1" applyAlignment="1" applyProtection="1">
      <alignment vertical="center"/>
      <protection locked="0"/>
    </xf>
    <xf numFmtId="0" fontId="24" fillId="0" borderId="148" xfId="2" applyFont="1" applyBorder="1" applyAlignment="1">
      <alignment horizontal="center" vertical="center" shrinkToFit="1"/>
    </xf>
    <xf numFmtId="0" fontId="49" fillId="7" borderId="98" xfId="2" applyFont="1" applyFill="1" applyBorder="1" applyAlignment="1">
      <alignment horizontal="center" vertical="center" shrinkToFit="1"/>
    </xf>
    <xf numFmtId="0" fontId="49" fillId="7" borderId="131" xfId="2" applyFont="1" applyFill="1" applyBorder="1" applyAlignment="1">
      <alignment horizontal="center" vertical="center" shrinkToFit="1"/>
    </xf>
    <xf numFmtId="0" fontId="24" fillId="0" borderId="49" xfId="2" applyFont="1" applyBorder="1" applyAlignment="1">
      <alignment horizontal="center" vertical="center" shrinkToFit="1"/>
    </xf>
    <xf numFmtId="0" fontId="49" fillId="7" borderId="190" xfId="2" applyFont="1" applyFill="1" applyBorder="1" applyAlignment="1">
      <alignment horizontal="center" vertical="center" shrinkToFit="1"/>
    </xf>
    <xf numFmtId="0" fontId="49" fillId="7" borderId="242" xfId="2" applyFont="1" applyFill="1" applyBorder="1" applyAlignment="1">
      <alignment horizontal="center" vertical="center" shrinkToFit="1"/>
    </xf>
    <xf numFmtId="0" fontId="49" fillId="7" borderId="244" xfId="2" applyFont="1" applyFill="1" applyBorder="1" applyAlignment="1">
      <alignment horizontal="center" vertical="center" shrinkToFit="1"/>
    </xf>
    <xf numFmtId="0" fontId="24" fillId="8" borderId="49" xfId="2" applyFont="1" applyFill="1" applyBorder="1" applyAlignment="1">
      <alignment horizontal="center" vertical="center" shrinkToFit="1"/>
    </xf>
    <xf numFmtId="0" fontId="1" fillId="0" borderId="91" xfId="2" applyBorder="1" applyAlignment="1">
      <alignment horizontal="center" vertical="center" shrinkToFit="1"/>
    </xf>
    <xf numFmtId="0" fontId="1" fillId="4" borderId="91" xfId="2" applyFill="1" applyBorder="1" applyAlignment="1">
      <alignment horizontal="center" vertical="center" shrinkToFit="1"/>
    </xf>
    <xf numFmtId="38" fontId="41" fillId="4" borderId="41" xfId="3" applyFont="1" applyFill="1" applyBorder="1" applyAlignment="1" applyProtection="1">
      <alignment horizontal="center" vertical="center" shrinkToFit="1"/>
    </xf>
    <xf numFmtId="38" fontId="41" fillId="4" borderId="115" xfId="3" applyFont="1" applyFill="1" applyBorder="1" applyAlignment="1" applyProtection="1">
      <alignment horizontal="center" vertical="center" shrinkToFit="1"/>
    </xf>
    <xf numFmtId="0" fontId="49" fillId="7" borderId="191" xfId="2" applyFont="1" applyFill="1" applyBorder="1" applyAlignment="1">
      <alignment horizontal="center" vertical="center" shrinkToFit="1"/>
    </xf>
    <xf numFmtId="38" fontId="41" fillId="4" borderId="49" xfId="3" applyFont="1" applyFill="1" applyBorder="1" applyAlignment="1">
      <alignment horizontal="center" vertical="center" shrinkToFit="1"/>
    </xf>
    <xf numFmtId="38" fontId="41" fillId="4" borderId="116" xfId="3" applyFont="1" applyFill="1" applyBorder="1" applyAlignment="1">
      <alignment horizontal="center" vertical="center" shrinkToFit="1"/>
    </xf>
    <xf numFmtId="0" fontId="49" fillId="7" borderId="216" xfId="2" applyFont="1" applyFill="1" applyBorder="1" applyAlignment="1">
      <alignment horizontal="center" vertical="center" shrinkToFit="1"/>
    </xf>
    <xf numFmtId="0" fontId="49" fillId="7" borderId="243" xfId="2" applyFont="1" applyFill="1" applyBorder="1" applyAlignment="1">
      <alignment horizontal="center" vertical="center" shrinkToFit="1"/>
    </xf>
    <xf numFmtId="38" fontId="41" fillId="4" borderId="41" xfId="3" applyFont="1" applyFill="1" applyBorder="1" applyAlignment="1">
      <alignment horizontal="center" vertical="center"/>
    </xf>
    <xf numFmtId="38" fontId="41" fillId="4" borderId="115" xfId="3" applyFont="1" applyFill="1" applyBorder="1" applyAlignment="1">
      <alignment horizontal="center" vertical="center"/>
    </xf>
    <xf numFmtId="38" fontId="33" fillId="4" borderId="49" xfId="3" applyFont="1" applyFill="1" applyBorder="1" applyAlignment="1">
      <alignment horizontal="center" vertical="center" shrinkToFit="1"/>
    </xf>
    <xf numFmtId="38" fontId="33" fillId="4" borderId="116" xfId="3" applyFont="1" applyFill="1" applyBorder="1" applyAlignment="1">
      <alignment horizontal="center" vertical="center" shrinkToFit="1"/>
    </xf>
    <xf numFmtId="0" fontId="49" fillId="7" borderId="197" xfId="2" applyFont="1" applyFill="1" applyBorder="1" applyAlignment="1">
      <alignment horizontal="center" vertical="center" shrinkToFit="1"/>
    </xf>
    <xf numFmtId="0" fontId="49" fillId="7" borderId="245" xfId="2" applyFont="1" applyFill="1" applyBorder="1" applyAlignment="1">
      <alignment horizontal="center" vertical="center" shrinkToFit="1"/>
    </xf>
    <xf numFmtId="0" fontId="49" fillId="7" borderId="15" xfId="2" applyFont="1" applyFill="1" applyBorder="1" applyAlignment="1">
      <alignment horizontal="center" vertical="center" shrinkToFit="1"/>
    </xf>
    <xf numFmtId="0" fontId="24" fillId="0" borderId="161" xfId="2" applyFont="1" applyBorder="1" applyAlignment="1">
      <alignment horizontal="center" vertical="center" shrinkToFit="1"/>
    </xf>
    <xf numFmtId="0" fontId="16" fillId="0" borderId="111" xfId="2" applyFont="1" applyBorder="1" applyAlignment="1">
      <alignment horizontal="center" vertical="center" shrinkToFit="1"/>
    </xf>
    <xf numFmtId="0" fontId="16" fillId="0" borderId="6" xfId="2" applyFont="1" applyBorder="1" applyAlignment="1">
      <alignment horizontal="center" vertical="center" shrinkToFit="1"/>
    </xf>
    <xf numFmtId="0" fontId="16" fillId="0" borderId="10" xfId="2" applyFont="1" applyBorder="1" applyAlignment="1">
      <alignment horizontal="center" vertical="center" shrinkToFit="1"/>
    </xf>
    <xf numFmtId="0" fontId="16" fillId="0" borderId="129" xfId="2" applyFont="1" applyBorder="1" applyAlignment="1">
      <alignment horizontal="center" vertical="center" shrinkToFit="1"/>
    </xf>
    <xf numFmtId="0" fontId="24" fillId="0" borderId="179" xfId="2" applyFont="1" applyBorder="1" applyAlignment="1">
      <alignment horizontal="center" vertical="center" shrinkToFit="1"/>
    </xf>
    <xf numFmtId="0" fontId="1" fillId="0" borderId="119" xfId="2" applyBorder="1" applyAlignment="1">
      <alignment vertical="center" shrinkToFit="1"/>
    </xf>
    <xf numFmtId="0" fontId="49" fillId="7" borderId="217" xfId="2" applyFont="1" applyFill="1" applyBorder="1" applyAlignment="1">
      <alignment horizontal="center" vertical="center" shrinkToFit="1"/>
    </xf>
    <xf numFmtId="0" fontId="49" fillId="7" borderId="246" xfId="2" applyFont="1" applyFill="1" applyBorder="1" applyAlignment="1">
      <alignment horizontal="center" vertical="center" shrinkToFit="1"/>
    </xf>
    <xf numFmtId="38" fontId="64" fillId="4" borderId="41" xfId="3" applyFont="1" applyFill="1" applyBorder="1" applyAlignment="1">
      <alignment horizontal="center" vertical="center" shrinkToFit="1"/>
    </xf>
    <xf numFmtId="38" fontId="64" fillId="4" borderId="115" xfId="3" applyFont="1" applyFill="1" applyBorder="1" applyAlignment="1">
      <alignment horizontal="center" vertical="center" shrinkToFit="1"/>
    </xf>
    <xf numFmtId="38" fontId="33" fillId="4" borderId="118" xfId="3" applyFont="1" applyFill="1" applyBorder="1" applyAlignment="1">
      <alignment horizontal="center" vertical="center" shrinkToFit="1"/>
    </xf>
    <xf numFmtId="38" fontId="33" fillId="4" borderId="226" xfId="3" applyFont="1" applyFill="1" applyBorder="1" applyAlignment="1">
      <alignment horizontal="center" vertical="center" shrinkToFit="1"/>
    </xf>
    <xf numFmtId="0" fontId="49" fillId="7" borderId="198" xfId="2" applyFont="1" applyFill="1" applyBorder="1" applyAlignment="1">
      <alignment horizontal="center" vertical="center" shrinkToFit="1"/>
    </xf>
    <xf numFmtId="0" fontId="49" fillId="7" borderId="199" xfId="2" applyFont="1" applyFill="1" applyBorder="1" applyAlignment="1">
      <alignment horizontal="center" vertical="center" shrinkToFit="1"/>
    </xf>
    <xf numFmtId="0" fontId="1" fillId="8" borderId="91" xfId="2" applyFill="1" applyBorder="1" applyAlignment="1">
      <alignment vertical="center" shrinkToFit="1"/>
    </xf>
    <xf numFmtId="38" fontId="41" fillId="8" borderId="41" xfId="3" applyFont="1" applyFill="1" applyBorder="1" applyAlignment="1">
      <alignment horizontal="center" vertical="center"/>
    </xf>
    <xf numFmtId="38" fontId="41" fillId="8" borderId="115" xfId="3" applyFont="1" applyFill="1" applyBorder="1" applyAlignment="1">
      <alignment horizontal="center" vertical="center"/>
    </xf>
    <xf numFmtId="0" fontId="33" fillId="8" borderId="41" xfId="3" applyNumberFormat="1" applyFont="1" applyFill="1" applyBorder="1" applyAlignment="1">
      <alignment horizontal="center" vertical="center" shrinkToFit="1"/>
    </xf>
    <xf numFmtId="0" fontId="33" fillId="8" borderId="115" xfId="3" applyNumberFormat="1" applyFont="1" applyFill="1" applyBorder="1" applyAlignment="1">
      <alignment horizontal="center" vertical="center" shrinkToFit="1"/>
    </xf>
    <xf numFmtId="38" fontId="4" fillId="5" borderId="101" xfId="3" applyFont="1" applyFill="1" applyBorder="1" applyAlignment="1" applyProtection="1">
      <alignment vertical="center"/>
      <protection locked="0"/>
    </xf>
    <xf numFmtId="38" fontId="4" fillId="5" borderId="99" xfId="3" applyFont="1" applyFill="1" applyBorder="1" applyAlignment="1" applyProtection="1">
      <alignment vertical="center"/>
      <protection locked="0"/>
    </xf>
    <xf numFmtId="38" fontId="4" fillId="5" borderId="100" xfId="3" applyFont="1" applyFill="1" applyBorder="1" applyAlignment="1" applyProtection="1">
      <alignment vertical="center"/>
      <protection locked="0"/>
    </xf>
    <xf numFmtId="0" fontId="42" fillId="0" borderId="128" xfId="2" applyFont="1" applyBorder="1" applyAlignment="1">
      <alignment horizontal="center" vertical="center"/>
    </xf>
    <xf numFmtId="0" fontId="42" fillId="0" borderId="135" xfId="2" applyFont="1" applyBorder="1" applyAlignment="1">
      <alignment horizontal="center" vertical="center"/>
    </xf>
    <xf numFmtId="0" fontId="42" fillId="0" borderId="136" xfId="2" applyFont="1" applyBorder="1" applyAlignment="1">
      <alignment horizontal="center" vertical="center"/>
    </xf>
    <xf numFmtId="0" fontId="42" fillId="0" borderId="10" xfId="2" applyFont="1" applyBorder="1" applyAlignment="1">
      <alignment horizontal="center" vertical="center"/>
    </xf>
    <xf numFmtId="0" fontId="42" fillId="0" borderId="4" xfId="2" applyFont="1" applyBorder="1" applyAlignment="1">
      <alignment horizontal="center" vertical="center"/>
    </xf>
    <xf numFmtId="0" fontId="42" fillId="0" borderId="137" xfId="2" applyFont="1" applyBorder="1" applyAlignment="1">
      <alignment horizontal="center" vertical="center"/>
    </xf>
    <xf numFmtId="0" fontId="49" fillId="7" borderId="194" xfId="2" applyFont="1" applyFill="1" applyBorder="1" applyAlignment="1">
      <alignment horizontal="center" vertical="center" shrinkToFit="1"/>
    </xf>
    <xf numFmtId="0" fontId="49" fillId="7" borderId="192" xfId="2" applyFont="1" applyFill="1" applyBorder="1" applyAlignment="1">
      <alignment horizontal="center" vertical="center" shrinkToFit="1"/>
    </xf>
    <xf numFmtId="0" fontId="49" fillId="7" borderId="193" xfId="2" applyFont="1" applyFill="1" applyBorder="1" applyAlignment="1">
      <alignment horizontal="center" vertical="center" shrinkToFit="1"/>
    </xf>
    <xf numFmtId="0" fontId="24" fillId="4" borderId="118" xfId="2" applyFont="1" applyFill="1" applyBorder="1" applyAlignment="1">
      <alignment horizontal="center" vertical="center" shrinkToFit="1"/>
    </xf>
    <xf numFmtId="0" fontId="1" fillId="4" borderId="119" xfId="2" applyFill="1" applyBorder="1" applyAlignment="1">
      <alignment vertical="center" shrinkToFit="1"/>
    </xf>
    <xf numFmtId="38" fontId="41" fillId="8" borderId="41" xfId="3" applyFont="1" applyFill="1" applyBorder="1" applyAlignment="1" applyProtection="1">
      <alignment horizontal="center" vertical="center" shrinkToFit="1"/>
    </xf>
    <xf numFmtId="38" fontId="41" fillId="8" borderId="115" xfId="3" applyFont="1" applyFill="1" applyBorder="1" applyAlignment="1" applyProtection="1">
      <alignment horizontal="center" vertical="center" shrinkToFit="1"/>
    </xf>
    <xf numFmtId="0" fontId="24" fillId="8" borderId="152" xfId="2" applyFont="1" applyFill="1" applyBorder="1" applyAlignment="1">
      <alignment horizontal="center" vertical="center" shrinkToFit="1"/>
    </xf>
    <xf numFmtId="0" fontId="24" fillId="8" borderId="117" xfId="2" applyFont="1" applyFill="1" applyBorder="1" applyAlignment="1">
      <alignment horizontal="center" vertical="center" shrinkToFit="1"/>
    </xf>
    <xf numFmtId="0" fontId="1" fillId="8" borderId="91" xfId="2" applyFill="1" applyBorder="1" applyAlignment="1">
      <alignment horizontal="center" vertical="center" shrinkToFit="1"/>
    </xf>
    <xf numFmtId="0" fontId="24" fillId="0" borderId="76" xfId="2" applyFont="1" applyBorder="1" applyAlignment="1">
      <alignment horizontal="center" vertical="center" shrinkToFit="1"/>
    </xf>
    <xf numFmtId="0" fontId="1" fillId="0" borderId="119" xfId="2" applyBorder="1" applyAlignment="1">
      <alignment horizontal="center" vertical="center" shrinkToFit="1"/>
    </xf>
    <xf numFmtId="0" fontId="1" fillId="4" borderId="119" xfId="2" applyFill="1" applyBorder="1" applyAlignment="1">
      <alignment horizontal="center" vertical="center" shrinkToFit="1"/>
    </xf>
    <xf numFmtId="0" fontId="24" fillId="10" borderId="41" xfId="2" applyFont="1" applyFill="1" applyBorder="1" applyAlignment="1">
      <alignment horizontal="center" vertical="center" shrinkToFit="1"/>
    </xf>
    <xf numFmtId="0" fontId="1" fillId="10" borderId="91" xfId="2" applyFill="1" applyBorder="1" applyAlignment="1">
      <alignment horizontal="center" vertical="center" shrinkToFit="1"/>
    </xf>
    <xf numFmtId="38" fontId="41" fillId="8" borderId="118" xfId="3" applyFont="1" applyFill="1" applyBorder="1" applyAlignment="1" applyProtection="1">
      <alignment horizontal="center" vertical="center"/>
    </xf>
    <xf numFmtId="38" fontId="41" fillId="8" borderId="226" xfId="3" applyFont="1" applyFill="1" applyBorder="1" applyAlignment="1" applyProtection="1">
      <alignment horizontal="center" vertical="center"/>
    </xf>
    <xf numFmtId="38" fontId="41" fillId="4" borderId="49" xfId="3" applyFont="1" applyFill="1" applyBorder="1" applyAlignment="1" applyProtection="1">
      <alignment horizontal="center" vertical="center" shrinkToFit="1"/>
    </xf>
    <xf numFmtId="38" fontId="41" fillId="4" borderId="116" xfId="3" applyFont="1" applyFill="1" applyBorder="1" applyAlignment="1" applyProtection="1">
      <alignment horizontal="center" vertical="center" shrinkToFit="1"/>
    </xf>
    <xf numFmtId="38" fontId="33" fillId="8" borderId="116" xfId="3" applyFont="1" applyFill="1" applyBorder="1" applyAlignment="1" applyProtection="1">
      <alignment horizontal="center" vertical="center" shrinkToFit="1"/>
    </xf>
    <xf numFmtId="0" fontId="1" fillId="0" borderId="161" xfId="2" applyBorder="1" applyAlignment="1">
      <alignment horizontal="center" vertical="center" shrinkToFit="1"/>
    </xf>
    <xf numFmtId="38" fontId="7" fillId="6" borderId="68" xfId="2" applyNumberFormat="1" applyFont="1" applyFill="1" applyBorder="1" applyAlignment="1" applyProtection="1">
      <alignment vertical="center"/>
      <protection locked="0"/>
    </xf>
    <xf numFmtId="38" fontId="7" fillId="6" borderId="52" xfId="2" applyNumberFormat="1" applyFont="1" applyFill="1" applyBorder="1" applyAlignment="1" applyProtection="1">
      <alignment vertical="center"/>
      <protection locked="0"/>
    </xf>
    <xf numFmtId="38" fontId="7" fillId="6" borderId="78" xfId="2" applyNumberFormat="1" applyFont="1" applyFill="1" applyBorder="1" applyAlignment="1" applyProtection="1">
      <alignment vertical="center"/>
      <protection locked="0"/>
    </xf>
    <xf numFmtId="0" fontId="49" fillId="7" borderId="200" xfId="2" applyFont="1" applyFill="1" applyBorder="1" applyAlignment="1">
      <alignment horizontal="center" vertical="center" shrinkToFit="1"/>
    </xf>
    <xf numFmtId="0" fontId="24" fillId="0" borderId="152" xfId="2" applyFont="1" applyBorder="1" applyAlignment="1">
      <alignment horizontal="center" vertical="center" shrinkToFit="1"/>
    </xf>
    <xf numFmtId="0" fontId="24" fillId="0" borderId="12" xfId="2" applyFont="1" applyBorder="1" applyAlignment="1">
      <alignment horizontal="center" vertical="center" shrinkToFit="1"/>
    </xf>
    <xf numFmtId="38" fontId="41" fillId="8" borderId="41" xfId="3" applyFont="1" applyFill="1" applyBorder="1" applyAlignment="1" applyProtection="1">
      <alignment horizontal="center" vertical="center"/>
    </xf>
    <xf numFmtId="38" fontId="41" fillId="8" borderId="115" xfId="3" applyFont="1" applyFill="1" applyBorder="1" applyAlignment="1" applyProtection="1">
      <alignment horizontal="center" vertical="center"/>
    </xf>
    <xf numFmtId="38" fontId="41" fillId="8" borderId="86" xfId="3" applyFont="1" applyFill="1" applyBorder="1" applyAlignment="1">
      <alignment horizontal="center" vertical="center"/>
    </xf>
    <xf numFmtId="38" fontId="41" fillId="8" borderId="218" xfId="3" applyFont="1" applyFill="1" applyBorder="1" applyAlignment="1">
      <alignment horizontal="center" vertical="center"/>
    </xf>
    <xf numFmtId="0" fontId="24" fillId="6" borderId="41" xfId="2" applyFont="1" applyFill="1" applyBorder="1" applyAlignment="1">
      <alignment horizontal="center" vertical="center" shrinkToFit="1"/>
    </xf>
    <xf numFmtId="0" fontId="24" fillId="6" borderId="91" xfId="2" applyFont="1" applyFill="1" applyBorder="1" applyAlignment="1">
      <alignment horizontal="center" vertical="center" shrinkToFit="1"/>
    </xf>
    <xf numFmtId="38" fontId="33" fillId="8" borderId="41" xfId="3" applyFont="1" applyFill="1" applyBorder="1" applyAlignment="1">
      <alignment horizontal="center" vertical="center" shrinkToFit="1"/>
    </xf>
    <xf numFmtId="38" fontId="33" fillId="8" borderId="115" xfId="3" applyFont="1" applyFill="1" applyBorder="1" applyAlignment="1">
      <alignment horizontal="center" vertical="center" shrinkToFit="1"/>
    </xf>
    <xf numFmtId="0" fontId="49" fillId="7" borderId="80" xfId="2" applyFont="1" applyFill="1" applyBorder="1" applyAlignment="1">
      <alignment horizontal="center" vertical="center" shrinkToFit="1"/>
    </xf>
    <xf numFmtId="0" fontId="24" fillId="0" borderId="165" xfId="2" applyFont="1" applyBorder="1" applyAlignment="1">
      <alignment horizontal="center" vertical="center" shrinkToFit="1"/>
    </xf>
    <xf numFmtId="0" fontId="39" fillId="0" borderId="166" xfId="2" applyFont="1" applyBorder="1" applyAlignment="1">
      <alignment horizontal="center" vertical="center" shrinkToFit="1"/>
    </xf>
    <xf numFmtId="0" fontId="24" fillId="8" borderId="86" xfId="2" applyFont="1" applyFill="1" applyBorder="1" applyAlignment="1">
      <alignment horizontal="center" vertical="center" shrinkToFit="1"/>
    </xf>
    <xf numFmtId="0" fontId="24" fillId="8" borderId="87" xfId="2" applyFont="1" applyFill="1" applyBorder="1" applyAlignment="1">
      <alignment horizontal="center" vertical="center" shrinkToFit="1"/>
    </xf>
    <xf numFmtId="0" fontId="39" fillId="0" borderId="57" xfId="2" applyFont="1" applyBorder="1" applyAlignment="1">
      <alignment horizontal="center" vertical="center" shrinkToFit="1"/>
    </xf>
    <xf numFmtId="0" fontId="24" fillId="0" borderId="147" xfId="2" applyFont="1" applyBorder="1" applyAlignment="1">
      <alignment horizontal="center" vertical="center" shrinkToFit="1"/>
    </xf>
    <xf numFmtId="0" fontId="39" fillId="0" borderId="147" xfId="2" applyFont="1" applyBorder="1" applyAlignment="1">
      <alignment horizontal="center" vertical="center" shrinkToFit="1"/>
    </xf>
    <xf numFmtId="0" fontId="24" fillId="6" borderId="57" xfId="2" applyFont="1" applyFill="1" applyBorder="1" applyAlignment="1">
      <alignment vertical="center" shrinkToFit="1"/>
    </xf>
    <xf numFmtId="0" fontId="39" fillId="0" borderId="77" xfId="2" applyFont="1" applyBorder="1" applyAlignment="1">
      <alignment horizontal="center" vertical="center" shrinkToFit="1"/>
    </xf>
    <xf numFmtId="0" fontId="24" fillId="4" borderId="91" xfId="2" applyFont="1" applyFill="1" applyBorder="1" applyAlignment="1">
      <alignment vertical="center" shrinkToFit="1"/>
    </xf>
    <xf numFmtId="0" fontId="2" fillId="0" borderId="41" xfId="2" applyFont="1" applyBorder="1" applyAlignment="1" applyProtection="1">
      <alignment horizontal="center" vertical="center"/>
      <protection hidden="1"/>
    </xf>
    <xf numFmtId="0" fontId="2" fillId="0" borderId="49" xfId="2" applyFont="1" applyBorder="1" applyAlignment="1" applyProtection="1">
      <alignment horizontal="center" vertical="center"/>
      <protection hidden="1"/>
    </xf>
    <xf numFmtId="0" fontId="2" fillId="0" borderId="57" xfId="2" applyFont="1" applyBorder="1" applyAlignment="1" applyProtection="1">
      <alignment horizontal="center" vertical="center"/>
      <protection hidden="1"/>
    </xf>
    <xf numFmtId="0" fontId="49" fillId="7" borderId="196" xfId="2" applyFont="1" applyFill="1" applyBorder="1" applyAlignment="1">
      <alignment horizontal="center" vertical="center" shrinkToFit="1"/>
    </xf>
    <xf numFmtId="0" fontId="24" fillId="6" borderId="91" xfId="2" applyFont="1" applyFill="1" applyBorder="1" applyAlignment="1">
      <alignment vertical="center" shrinkToFit="1"/>
    </xf>
    <xf numFmtId="38" fontId="7" fillId="5" borderId="99" xfId="2" applyNumberFormat="1" applyFont="1" applyFill="1" applyBorder="1" applyAlignment="1" applyProtection="1">
      <alignment vertical="center"/>
      <protection locked="0"/>
    </xf>
    <xf numFmtId="0" fontId="24" fillId="0" borderId="51" xfId="2" applyFont="1" applyBorder="1" applyAlignment="1">
      <alignment horizontal="center" vertical="center" shrinkToFit="1"/>
    </xf>
    <xf numFmtId="0" fontId="39" fillId="0" borderId="78" xfId="2" applyFont="1" applyBorder="1" applyAlignment="1">
      <alignment horizontal="center" vertical="center" shrinkToFit="1"/>
    </xf>
    <xf numFmtId="0" fontId="24" fillId="0" borderId="94" xfId="2" applyFont="1" applyBorder="1" applyAlignment="1">
      <alignment horizontal="center" vertical="center" shrinkToFit="1"/>
    </xf>
    <xf numFmtId="0" fontId="38" fillId="0" borderId="95" xfId="2" applyFont="1" applyBorder="1" applyAlignment="1">
      <alignment vertical="center" shrinkToFit="1"/>
    </xf>
    <xf numFmtId="0" fontId="1" fillId="4" borderId="91" xfId="2" applyFill="1" applyBorder="1" applyAlignment="1">
      <alignment vertical="center" shrinkToFit="1"/>
    </xf>
    <xf numFmtId="0" fontId="49" fillId="7" borderId="205" xfId="2" applyFont="1" applyFill="1" applyBorder="1" applyAlignment="1">
      <alignment horizontal="center" vertical="center" shrinkToFit="1"/>
    </xf>
    <xf numFmtId="38" fontId="58" fillId="4" borderId="41" xfId="3" applyFont="1" applyFill="1" applyBorder="1" applyAlignment="1" applyProtection="1">
      <alignment horizontal="center" vertical="center" shrinkToFit="1"/>
    </xf>
    <xf numFmtId="38" fontId="58" fillId="4" borderId="115" xfId="3" applyFont="1" applyFill="1" applyBorder="1" applyAlignment="1" applyProtection="1">
      <alignment horizontal="center" vertical="center" shrinkToFit="1"/>
    </xf>
    <xf numFmtId="0" fontId="24" fillId="6" borderId="118" xfId="2" applyFont="1" applyFill="1" applyBorder="1" applyAlignment="1">
      <alignment horizontal="center" vertical="center" shrinkToFit="1"/>
    </xf>
    <xf numFmtId="0" fontId="24" fillId="6" borderId="119" xfId="2" applyFont="1" applyFill="1" applyBorder="1" applyAlignment="1">
      <alignment horizontal="center" vertical="center" shrinkToFit="1"/>
    </xf>
    <xf numFmtId="0" fontId="27" fillId="0" borderId="170" xfId="2" applyFont="1" applyBorder="1" applyAlignment="1">
      <alignment horizontal="center" vertical="center"/>
    </xf>
    <xf numFmtId="0" fontId="24" fillId="8" borderId="91" xfId="2" applyFont="1" applyFill="1" applyBorder="1" applyAlignment="1">
      <alignment vertical="center" shrinkToFit="1"/>
    </xf>
    <xf numFmtId="0" fontId="6" fillId="0" borderId="136" xfId="2" applyFont="1" applyBorder="1" applyAlignment="1">
      <alignment horizontal="center" vertical="center"/>
    </xf>
    <xf numFmtId="0" fontId="6" fillId="0" borderId="137" xfId="2" applyFont="1" applyBorder="1" applyAlignment="1">
      <alignment horizontal="center" vertical="center"/>
    </xf>
    <xf numFmtId="38" fontId="41" fillId="8" borderId="41" xfId="3" applyFont="1" applyFill="1" applyBorder="1" applyAlignment="1">
      <alignment horizontal="center" vertical="center" shrinkToFit="1"/>
    </xf>
    <xf numFmtId="38" fontId="41" fillId="8" borderId="115" xfId="3" applyFont="1" applyFill="1" applyBorder="1" applyAlignment="1">
      <alignment horizontal="center" vertical="center" shrinkToFit="1"/>
    </xf>
    <xf numFmtId="38" fontId="33" fillId="0" borderId="142" xfId="3" applyFont="1" applyFill="1" applyBorder="1" applyAlignment="1">
      <alignment vertical="center"/>
    </xf>
    <xf numFmtId="38" fontId="33" fillId="0" borderId="175" xfId="3" applyFont="1" applyFill="1" applyBorder="1" applyAlignment="1">
      <alignment vertical="center"/>
    </xf>
    <xf numFmtId="38" fontId="2" fillId="5" borderId="172" xfId="3" applyFont="1" applyFill="1" applyBorder="1" applyAlignment="1" applyProtection="1">
      <alignment vertical="center"/>
      <protection hidden="1"/>
    </xf>
    <xf numFmtId="38" fontId="2" fillId="5" borderId="162" xfId="3" applyFont="1" applyFill="1" applyBorder="1" applyAlignment="1" applyProtection="1">
      <alignment vertical="center"/>
      <protection hidden="1"/>
    </xf>
    <xf numFmtId="0" fontId="24" fillId="6" borderId="34" xfId="2" applyFont="1" applyFill="1" applyBorder="1" applyAlignment="1">
      <alignment horizontal="center" vertical="center" shrinkToFit="1"/>
    </xf>
    <xf numFmtId="0" fontId="24" fillId="6" borderId="77" xfId="2" applyFont="1" applyFill="1" applyBorder="1" applyAlignment="1">
      <alignment vertical="center" shrinkToFit="1"/>
    </xf>
    <xf numFmtId="0" fontId="45" fillId="5" borderId="146" xfId="2" applyFont="1" applyFill="1" applyBorder="1" applyAlignment="1">
      <alignment horizontal="center" vertical="center" shrinkToFit="1"/>
    </xf>
    <xf numFmtId="0" fontId="45" fillId="5" borderId="85" xfId="2" applyFont="1" applyFill="1" applyBorder="1" applyAlignment="1">
      <alignment horizontal="center" vertical="center" shrinkToFit="1"/>
    </xf>
    <xf numFmtId="0" fontId="45" fillId="5" borderId="173" xfId="2" applyFont="1" applyFill="1" applyBorder="1" applyAlignment="1">
      <alignment horizontal="center" vertical="center" shrinkToFit="1"/>
    </xf>
    <xf numFmtId="0" fontId="45" fillId="5" borderId="129" xfId="2" applyFont="1" applyFill="1" applyBorder="1" applyAlignment="1">
      <alignment horizontal="center" vertical="center" shrinkToFit="1"/>
    </xf>
    <xf numFmtId="0" fontId="45" fillId="0" borderId="159" xfId="2" applyFont="1" applyBorder="1" applyAlignment="1" applyProtection="1">
      <alignment horizontal="center" vertical="center" shrinkToFit="1"/>
      <protection locked="0"/>
    </xf>
    <xf numFmtId="0" fontId="45" fillId="0" borderId="175" xfId="2" applyFont="1" applyBorder="1" applyAlignment="1" applyProtection="1">
      <alignment horizontal="center" vertical="center" shrinkToFit="1"/>
      <protection locked="0"/>
    </xf>
    <xf numFmtId="38" fontId="33" fillId="0" borderId="159" xfId="3" applyFont="1" applyFill="1" applyBorder="1" applyAlignment="1">
      <alignment vertical="center"/>
    </xf>
    <xf numFmtId="38" fontId="2" fillId="5" borderId="176" xfId="3" applyFont="1" applyFill="1" applyBorder="1" applyAlignment="1" applyProtection="1">
      <alignment vertical="center"/>
      <protection hidden="1"/>
    </xf>
    <xf numFmtId="0" fontId="45" fillId="0" borderId="145" xfId="2" applyFont="1" applyBorder="1" applyAlignment="1" applyProtection="1">
      <alignment horizontal="center" vertical="center" shrinkToFit="1"/>
      <protection locked="0"/>
    </xf>
    <xf numFmtId="0" fontId="45" fillId="0" borderId="153" xfId="2" applyFont="1" applyBorder="1" applyAlignment="1" applyProtection="1">
      <alignment horizontal="center" vertical="center" shrinkToFit="1"/>
      <protection locked="0"/>
    </xf>
    <xf numFmtId="38" fontId="33" fillId="0" borderId="153" xfId="3" applyFont="1" applyFill="1" applyBorder="1" applyAlignment="1">
      <alignment vertical="center"/>
    </xf>
    <xf numFmtId="38" fontId="2" fillId="5" borderId="177" xfId="3" applyFont="1" applyFill="1" applyBorder="1" applyAlignment="1" applyProtection="1">
      <alignment vertical="center"/>
      <protection hidden="1"/>
    </xf>
    <xf numFmtId="0" fontId="24" fillId="8" borderId="119" xfId="2" applyFont="1" applyFill="1" applyBorder="1" applyAlignment="1">
      <alignment vertical="center" shrinkToFit="1"/>
    </xf>
    <xf numFmtId="0" fontId="45" fillId="5" borderId="97" xfId="2" applyFont="1" applyFill="1" applyBorder="1" applyAlignment="1">
      <alignment horizontal="center" vertical="center" shrinkToFit="1"/>
    </xf>
    <xf numFmtId="0" fontId="45" fillId="5" borderId="4" xfId="2" applyFont="1" applyFill="1" applyBorder="1" applyAlignment="1">
      <alignment horizontal="center" vertical="center" shrinkToFit="1"/>
    </xf>
    <xf numFmtId="0" fontId="16" fillId="0" borderId="123" xfId="2" applyFont="1" applyBorder="1" applyAlignment="1">
      <alignment horizontal="center" vertical="center" shrinkToFit="1"/>
    </xf>
    <xf numFmtId="0" fontId="45" fillId="5" borderId="144" xfId="2" applyFont="1" applyFill="1" applyBorder="1" applyAlignment="1">
      <alignment horizontal="center" vertical="center" shrinkToFit="1"/>
    </xf>
    <xf numFmtId="0" fontId="45" fillId="5" borderId="135" xfId="2" applyFont="1" applyFill="1" applyBorder="1" applyAlignment="1">
      <alignment horizontal="center" vertical="center" shrinkToFit="1"/>
    </xf>
    <xf numFmtId="0" fontId="45" fillId="5" borderId="152" xfId="2" applyFont="1" applyFill="1" applyBorder="1" applyAlignment="1">
      <alignment horizontal="center" vertical="center" shrinkToFit="1"/>
    </xf>
    <xf numFmtId="0" fontId="45" fillId="5" borderId="12" xfId="2" applyFont="1" applyFill="1" applyBorder="1" applyAlignment="1">
      <alignment horizontal="center" vertical="center" shrinkToFit="1"/>
    </xf>
    <xf numFmtId="0" fontId="24" fillId="6" borderId="152" xfId="2" applyFont="1" applyFill="1" applyBorder="1" applyAlignment="1">
      <alignment horizontal="center" vertical="center" shrinkToFit="1"/>
    </xf>
    <xf numFmtId="0" fontId="24" fillId="6" borderId="117" xfId="2" applyFont="1" applyFill="1" applyBorder="1" applyAlignment="1">
      <alignment horizontal="center" vertical="center" shrinkToFit="1"/>
    </xf>
    <xf numFmtId="38" fontId="33" fillId="8" borderId="118" xfId="3" applyFont="1" applyFill="1" applyBorder="1" applyAlignment="1">
      <alignment horizontal="center" vertical="center" shrinkToFit="1"/>
    </xf>
    <xf numFmtId="38" fontId="33" fillId="8" borderId="226" xfId="3" applyFont="1" applyFill="1" applyBorder="1" applyAlignment="1">
      <alignment horizontal="center" vertical="center" shrinkToFit="1"/>
    </xf>
    <xf numFmtId="0" fontId="45" fillId="0" borderId="171" xfId="2" applyFont="1" applyBorder="1" applyAlignment="1">
      <alignment horizontal="center" vertical="center" shrinkToFit="1"/>
    </xf>
    <xf numFmtId="0" fontId="45" fillId="0" borderId="174" xfId="2" applyFont="1" applyBorder="1" applyAlignment="1">
      <alignment horizontal="center" vertical="center" shrinkToFit="1"/>
    </xf>
    <xf numFmtId="38" fontId="33" fillId="0" borderId="43" xfId="3" applyFont="1" applyFill="1" applyBorder="1" applyAlignment="1">
      <alignment horizontal="right" vertical="center"/>
    </xf>
    <xf numFmtId="38" fontId="33" fillId="0" borderId="33" xfId="3" applyFont="1" applyFill="1" applyBorder="1" applyAlignment="1">
      <alignment horizontal="right" vertical="center"/>
    </xf>
    <xf numFmtId="38" fontId="2" fillId="0" borderId="113" xfId="3" applyFont="1" applyFill="1" applyBorder="1" applyAlignment="1" applyProtection="1">
      <alignment vertical="center"/>
      <protection locked="0"/>
    </xf>
    <xf numFmtId="0" fontId="27" fillId="0" borderId="55" xfId="2" applyFont="1" applyBorder="1" applyAlignment="1">
      <alignment vertical="center"/>
    </xf>
    <xf numFmtId="0" fontId="1" fillId="0" borderId="34" xfId="2" applyBorder="1" applyAlignment="1">
      <alignment vertical="center" shrinkToFit="1"/>
    </xf>
    <xf numFmtId="0" fontId="1" fillId="0" borderId="77" xfId="2" applyBorder="1" applyAlignment="1">
      <alignment vertical="center" shrinkToFit="1"/>
    </xf>
    <xf numFmtId="0" fontId="24" fillId="6" borderId="44" xfId="2" applyFont="1" applyFill="1" applyBorder="1" applyAlignment="1">
      <alignment horizontal="center" vertical="center" shrinkToFit="1"/>
    </xf>
    <xf numFmtId="0" fontId="24" fillId="6" borderId="122" xfId="2" applyFont="1" applyFill="1" applyBorder="1" applyAlignment="1">
      <alignment vertical="center" shrinkToFit="1"/>
    </xf>
    <xf numFmtId="0" fontId="49" fillId="7" borderId="123" xfId="2" applyFont="1" applyFill="1" applyBorder="1" applyAlignment="1">
      <alignment horizontal="center" vertical="center" shrinkToFit="1"/>
    </xf>
    <xf numFmtId="38" fontId="58" fillId="4" borderId="49" xfId="3" applyFont="1" applyFill="1" applyBorder="1" applyAlignment="1" applyProtection="1">
      <alignment horizontal="center" vertical="center" shrinkToFit="1"/>
    </xf>
    <xf numFmtId="38" fontId="58" fillId="4" borderId="116" xfId="3" applyFont="1" applyFill="1" applyBorder="1" applyAlignment="1" applyProtection="1">
      <alignment horizontal="center" vertical="center" shrinkToFit="1"/>
    </xf>
    <xf numFmtId="38" fontId="57" fillId="4" borderId="49" xfId="3" applyFont="1" applyFill="1" applyBorder="1" applyAlignment="1" applyProtection="1">
      <alignment horizontal="center" vertical="center" shrinkToFit="1"/>
    </xf>
    <xf numFmtId="38" fontId="57" fillId="4" borderId="116" xfId="3" applyFont="1" applyFill="1" applyBorder="1" applyAlignment="1" applyProtection="1">
      <alignment horizontal="center" vertical="center" shrinkToFit="1"/>
    </xf>
    <xf numFmtId="0" fontId="49" fillId="7" borderId="203" xfId="2" applyFont="1" applyFill="1" applyBorder="1" applyAlignment="1">
      <alignment horizontal="center" vertical="center" shrinkToFit="1"/>
    </xf>
    <xf numFmtId="0" fontId="49" fillId="7" borderId="37" xfId="2" applyFont="1" applyFill="1" applyBorder="1" applyAlignment="1">
      <alignment horizontal="center" vertical="center" shrinkToFit="1"/>
    </xf>
    <xf numFmtId="0" fontId="49" fillId="7" borderId="33" xfId="2" applyFont="1" applyFill="1" applyBorder="1" applyAlignment="1">
      <alignment horizontal="center" vertical="center" shrinkToFit="1"/>
    </xf>
    <xf numFmtId="0" fontId="49" fillId="7" borderId="45" xfId="2" applyFont="1" applyFill="1" applyBorder="1" applyAlignment="1">
      <alignment horizontal="center" vertical="center" shrinkToFit="1"/>
    </xf>
    <xf numFmtId="0" fontId="49" fillId="7" borderId="43" xfId="2" applyFont="1" applyFill="1" applyBorder="1" applyAlignment="1">
      <alignment horizontal="center" vertical="center" shrinkToFit="1"/>
    </xf>
    <xf numFmtId="0" fontId="49" fillId="7" borderId="201" xfId="2" applyFont="1" applyFill="1" applyBorder="1" applyAlignment="1">
      <alignment horizontal="center" vertical="center" shrinkToFit="1"/>
    </xf>
    <xf numFmtId="0" fontId="49" fillId="7" borderId="202" xfId="2" applyFont="1" applyFill="1" applyBorder="1" applyAlignment="1">
      <alignment horizontal="center" vertical="center" shrinkToFit="1"/>
    </xf>
    <xf numFmtId="0" fontId="24" fillId="4" borderId="86" xfId="2" applyFont="1" applyFill="1" applyBorder="1" applyAlignment="1">
      <alignment horizontal="center" vertical="center" shrinkToFit="1"/>
    </xf>
    <xf numFmtId="0" fontId="39" fillId="4" borderId="87" xfId="2" applyFont="1" applyFill="1" applyBorder="1" applyAlignment="1">
      <alignment horizontal="center" vertical="center" shrinkToFit="1"/>
    </xf>
    <xf numFmtId="0" fontId="24" fillId="4" borderId="119" xfId="2" applyFont="1" applyFill="1" applyBorder="1" applyAlignment="1">
      <alignment horizontal="center" vertical="center" shrinkToFit="1"/>
    </xf>
    <xf numFmtId="0" fontId="49" fillId="7" borderId="195" xfId="2" applyFont="1" applyFill="1" applyBorder="1" applyAlignment="1">
      <alignment horizontal="center" vertical="center" shrinkToFit="1"/>
    </xf>
    <xf numFmtId="0" fontId="39" fillId="8" borderId="87" xfId="2" applyFont="1" applyFill="1" applyBorder="1" applyAlignment="1">
      <alignment horizontal="center" vertical="center" shrinkToFit="1"/>
    </xf>
    <xf numFmtId="0" fontId="24" fillId="3" borderId="41" xfId="2" applyFont="1" applyFill="1" applyBorder="1" applyAlignment="1">
      <alignment horizontal="center" vertical="center" shrinkToFit="1"/>
    </xf>
    <xf numFmtId="0" fontId="24" fillId="3" borderId="91" xfId="2" applyFont="1" applyFill="1" applyBorder="1" applyAlignment="1">
      <alignment horizontal="center" vertical="center" shrinkToFit="1"/>
    </xf>
    <xf numFmtId="0" fontId="49" fillId="7" borderId="97" xfId="2" applyFont="1" applyFill="1" applyBorder="1" applyAlignment="1">
      <alignment horizontal="center" vertical="center" shrinkToFit="1"/>
    </xf>
    <xf numFmtId="0" fontId="49" fillId="7" borderId="0" xfId="2" applyFont="1" applyFill="1" applyAlignment="1">
      <alignment horizontal="center" vertical="center" shrinkToFit="1"/>
    </xf>
    <xf numFmtId="0" fontId="39" fillId="0" borderId="139" xfId="2" applyFont="1" applyBorder="1" applyAlignment="1">
      <alignment horizontal="center" vertical="center" shrinkToFit="1"/>
    </xf>
    <xf numFmtId="38" fontId="33" fillId="4" borderId="86" xfId="3" applyFont="1" applyFill="1" applyBorder="1" applyAlignment="1">
      <alignment horizontal="center" vertical="center" shrinkToFit="1"/>
    </xf>
    <xf numFmtId="38" fontId="33" fillId="4" borderId="218" xfId="3" applyFont="1" applyFill="1" applyBorder="1" applyAlignment="1">
      <alignment horizontal="center" vertical="center" shrinkToFit="1"/>
    </xf>
    <xf numFmtId="38" fontId="33" fillId="8" borderId="86" xfId="3" applyFont="1" applyFill="1" applyBorder="1" applyAlignment="1">
      <alignment horizontal="center" vertical="center" shrinkToFit="1"/>
    </xf>
    <xf numFmtId="38" fontId="33" fillId="8" borderId="236" xfId="3" applyFont="1" applyFill="1" applyBorder="1" applyAlignment="1">
      <alignment horizontal="center" vertical="center" shrinkToFit="1"/>
    </xf>
    <xf numFmtId="0" fontId="49" fillId="7" borderId="12" xfId="2" applyFont="1" applyFill="1" applyBorder="1" applyAlignment="1">
      <alignment horizontal="center" vertical="center" shrinkToFit="1"/>
    </xf>
    <xf numFmtId="38" fontId="33" fillId="8" borderId="138" xfId="3" applyFont="1" applyFill="1" applyBorder="1" applyAlignment="1">
      <alignment horizontal="center" vertical="center" shrinkToFit="1"/>
    </xf>
    <xf numFmtId="38" fontId="33" fillId="8" borderId="247" xfId="3" applyFont="1" applyFill="1" applyBorder="1" applyAlignment="1">
      <alignment horizontal="center" vertical="center" shrinkToFit="1"/>
    </xf>
    <xf numFmtId="38" fontId="33" fillId="8" borderId="116" xfId="3" applyFont="1" applyFill="1" applyBorder="1" applyAlignment="1">
      <alignment horizontal="center" vertical="center" shrinkToFit="1"/>
    </xf>
    <xf numFmtId="0" fontId="24" fillId="8" borderId="40" xfId="2" applyFont="1" applyFill="1" applyBorder="1" applyAlignment="1">
      <alignment horizontal="center" vertical="center" shrinkToFit="1"/>
    </xf>
    <xf numFmtId="0" fontId="39" fillId="8" borderId="40" xfId="2" applyFont="1" applyFill="1" applyBorder="1" applyAlignment="1">
      <alignment horizontal="center" vertical="center" shrinkToFit="1"/>
    </xf>
    <xf numFmtId="0" fontId="24" fillId="0" borderId="40" xfId="2" applyFont="1" applyBorder="1" applyAlignment="1">
      <alignment horizontal="center" vertical="center" shrinkToFit="1"/>
    </xf>
    <xf numFmtId="0" fontId="39" fillId="0" borderId="40" xfId="2" applyFont="1" applyBorder="1" applyAlignment="1">
      <alignment horizontal="center" vertical="center" shrinkToFit="1"/>
    </xf>
    <xf numFmtId="38" fontId="41" fillId="4" borderId="118" xfId="3" applyFont="1" applyFill="1" applyBorder="1" applyAlignment="1" applyProtection="1">
      <alignment horizontal="center" vertical="center" shrinkToFit="1"/>
    </xf>
    <xf numFmtId="38" fontId="41" fillId="4" borderId="226" xfId="3" applyFont="1" applyFill="1" applyBorder="1" applyAlignment="1" applyProtection="1">
      <alignment horizontal="center" vertical="center" shrinkToFit="1"/>
    </xf>
    <xf numFmtId="0" fontId="1" fillId="0" borderId="103" xfId="2" applyBorder="1" applyAlignment="1">
      <alignment horizontal="center" vertical="center"/>
    </xf>
    <xf numFmtId="0" fontId="24" fillId="8" borderId="138" xfId="2" applyFont="1" applyFill="1" applyBorder="1" applyAlignment="1">
      <alignment horizontal="center" vertical="center" shrinkToFit="1"/>
    </xf>
    <xf numFmtId="0" fontId="39" fillId="8" borderId="139" xfId="2" applyFont="1" applyFill="1" applyBorder="1" applyAlignment="1">
      <alignment horizontal="center" vertical="center" shrinkToFit="1"/>
    </xf>
    <xf numFmtId="0" fontId="24" fillId="4" borderId="87" xfId="2" applyFont="1" applyFill="1" applyBorder="1" applyAlignment="1">
      <alignment horizontal="center" vertical="center" shrinkToFit="1"/>
    </xf>
    <xf numFmtId="38" fontId="33" fillId="4" borderId="41" xfId="3" applyFont="1" applyFill="1" applyBorder="1" applyAlignment="1">
      <alignment horizontal="center" vertical="center" shrinkToFit="1"/>
    </xf>
    <xf numFmtId="38" fontId="33" fillId="4" borderId="115" xfId="3" applyFont="1" applyFill="1" applyBorder="1" applyAlignment="1">
      <alignment horizontal="center" vertical="center" shrinkToFit="1"/>
    </xf>
    <xf numFmtId="0" fontId="1" fillId="0" borderId="152" xfId="2" applyBorder="1" applyAlignment="1">
      <alignment vertical="center" shrinkToFit="1"/>
    </xf>
    <xf numFmtId="0" fontId="1" fillId="0" borderId="117" xfId="2" applyBorder="1" applyAlignment="1">
      <alignment vertical="center" shrinkToFit="1"/>
    </xf>
    <xf numFmtId="183" fontId="9" fillId="6" borderId="43" xfId="2" applyNumberFormat="1" applyFont="1" applyFill="1" applyBorder="1" applyAlignment="1">
      <alignment vertical="center" shrinkToFit="1"/>
    </xf>
    <xf numFmtId="183" fontId="9" fillId="6" borderId="153" xfId="2" applyNumberFormat="1" applyFont="1" applyFill="1" applyBorder="1" applyAlignment="1">
      <alignment vertical="center" shrinkToFit="1"/>
    </xf>
    <xf numFmtId="38" fontId="33" fillId="0" borderId="43" xfId="3" applyFont="1" applyFill="1" applyBorder="1" applyAlignment="1">
      <alignment vertical="center"/>
    </xf>
    <xf numFmtId="0" fontId="1" fillId="0" borderId="154" xfId="2" applyBorder="1" applyAlignment="1" applyProtection="1">
      <alignment vertical="center"/>
      <protection locked="0"/>
    </xf>
    <xf numFmtId="38" fontId="27" fillId="0" borderId="55" xfId="3" applyFont="1" applyFill="1" applyBorder="1" applyAlignment="1">
      <alignment vertical="center"/>
    </xf>
    <xf numFmtId="0" fontId="49" fillId="7" borderId="132" xfId="2" applyFont="1" applyFill="1" applyBorder="1" applyAlignment="1">
      <alignment horizontal="center" vertical="center" shrinkToFit="1"/>
    </xf>
    <xf numFmtId="0" fontId="49" fillId="7" borderId="87" xfId="2" applyFont="1" applyFill="1" applyBorder="1" applyAlignment="1">
      <alignment horizontal="center" vertical="center" shrinkToFit="1"/>
    </xf>
    <xf numFmtId="0" fontId="49" fillId="7" borderId="42" xfId="2" applyFont="1" applyFill="1" applyBorder="1" applyAlignment="1">
      <alignment horizontal="center" vertical="center" shrinkToFit="1"/>
    </xf>
    <xf numFmtId="0" fontId="49" fillId="7" borderId="91" xfId="2" applyFont="1" applyFill="1" applyBorder="1" applyAlignment="1">
      <alignment horizontal="center" vertical="center" shrinkToFit="1"/>
    </xf>
    <xf numFmtId="0" fontId="39" fillId="0" borderId="118" xfId="2" applyFont="1" applyBorder="1" applyAlignment="1">
      <alignment horizontal="center" vertical="center" shrinkToFit="1"/>
    </xf>
    <xf numFmtId="0" fontId="38" fillId="0" borderId="179" xfId="2" applyFont="1" applyBorder="1" applyAlignment="1">
      <alignment vertical="center" shrinkToFit="1"/>
    </xf>
    <xf numFmtId="0" fontId="39" fillId="0" borderId="41" xfId="2" applyFont="1" applyBorder="1" applyAlignment="1">
      <alignment horizontal="center" vertical="center" shrinkToFit="1"/>
    </xf>
    <xf numFmtId="0" fontId="39" fillId="0" borderId="152" xfId="2" applyFont="1" applyBorder="1" applyAlignment="1">
      <alignment horizontal="center" vertical="center" shrinkToFit="1"/>
    </xf>
    <xf numFmtId="0" fontId="39" fillId="0" borderId="117" xfId="2" applyFont="1" applyBorder="1" applyAlignment="1">
      <alignment horizontal="center" vertical="center" shrinkToFit="1"/>
    </xf>
    <xf numFmtId="0" fontId="38" fillId="0" borderId="49" xfId="2" applyFont="1" applyBorder="1" applyAlignment="1">
      <alignment vertical="center" shrinkToFit="1"/>
    </xf>
    <xf numFmtId="0" fontId="39" fillId="8" borderId="41" xfId="2" applyFont="1" applyFill="1" applyBorder="1" applyAlignment="1">
      <alignment horizontal="center" vertical="center" shrinkToFit="1"/>
    </xf>
    <xf numFmtId="0" fontId="38" fillId="8" borderId="49" xfId="2" applyFont="1" applyFill="1" applyBorder="1" applyAlignment="1">
      <alignment vertical="center" shrinkToFit="1"/>
    </xf>
    <xf numFmtId="0" fontId="39" fillId="0" borderId="44" xfId="2" applyFont="1" applyBorder="1" applyAlignment="1">
      <alignment horizontal="center" vertical="center" shrinkToFit="1"/>
    </xf>
    <xf numFmtId="0" fontId="38" fillId="0" borderId="67" xfId="2" applyFont="1" applyBorder="1" applyAlignment="1">
      <alignment vertical="center" shrinkToFit="1"/>
    </xf>
    <xf numFmtId="0" fontId="39" fillId="0" borderId="141" xfId="2" applyFont="1" applyBorder="1" applyAlignment="1">
      <alignment horizontal="center" vertical="center" shrinkToFit="1"/>
    </xf>
    <xf numFmtId="0" fontId="39" fillId="0" borderId="0" xfId="2" applyFont="1" applyAlignment="1">
      <alignment horizontal="center" vertical="center" shrinkToFit="1"/>
    </xf>
    <xf numFmtId="0" fontId="39" fillId="0" borderId="86" xfId="2" applyFont="1" applyBorder="1" applyAlignment="1">
      <alignment horizontal="center" vertical="center" shrinkToFit="1"/>
    </xf>
    <xf numFmtId="0" fontId="39" fillId="6" borderId="86" xfId="2" applyFont="1" applyFill="1" applyBorder="1" applyAlignment="1">
      <alignment horizontal="center" vertical="center" shrinkToFit="1"/>
    </xf>
    <xf numFmtId="0" fontId="38" fillId="6" borderId="148" xfId="2" applyFont="1" applyFill="1" applyBorder="1" applyAlignment="1">
      <alignment horizontal="center" vertical="center" shrinkToFit="1"/>
    </xf>
    <xf numFmtId="0" fontId="39" fillId="8" borderId="49" xfId="2" applyFont="1" applyFill="1" applyBorder="1" applyAlignment="1">
      <alignment horizontal="center" vertical="center" shrinkToFit="1"/>
    </xf>
    <xf numFmtId="0" fontId="38" fillId="0" borderId="49" xfId="2" applyFont="1" applyBorder="1" applyAlignment="1">
      <alignment horizontal="center" vertical="center" shrinkToFit="1"/>
    </xf>
    <xf numFmtId="0" fontId="39" fillId="0" borderId="122" xfId="2" applyFont="1" applyBorder="1" applyAlignment="1">
      <alignment horizontal="center" vertical="center" shrinkToFit="1"/>
    </xf>
    <xf numFmtId="38" fontId="33" fillId="8" borderId="218" xfId="3" applyFont="1" applyFill="1" applyBorder="1" applyAlignment="1">
      <alignment horizontal="center" vertical="center" shrinkToFit="1"/>
    </xf>
    <xf numFmtId="0" fontId="49" fillId="7" borderId="232" xfId="2" applyFont="1" applyFill="1" applyBorder="1" applyAlignment="1">
      <alignment horizontal="center" vertical="center" shrinkToFit="1"/>
    </xf>
    <xf numFmtId="0" fontId="49" fillId="7" borderId="204" xfId="2" applyFont="1" applyFill="1" applyBorder="1" applyAlignment="1">
      <alignment horizontal="center" vertical="center" shrinkToFit="1"/>
    </xf>
    <xf numFmtId="0" fontId="49" fillId="7" borderId="230" xfId="2" applyFont="1" applyFill="1" applyBorder="1" applyAlignment="1">
      <alignment horizontal="center" vertical="center"/>
    </xf>
    <xf numFmtId="0" fontId="49" fillId="7" borderId="231" xfId="2" applyFont="1" applyFill="1" applyBorder="1" applyAlignment="1">
      <alignment horizontal="center" vertical="center"/>
    </xf>
    <xf numFmtId="0" fontId="49" fillId="7" borderId="233" xfId="2" applyFont="1" applyFill="1" applyBorder="1" applyAlignment="1">
      <alignment horizontal="center" vertical="center"/>
    </xf>
    <xf numFmtId="0" fontId="49" fillId="7" borderId="234" xfId="2" applyFont="1" applyFill="1" applyBorder="1" applyAlignment="1">
      <alignment horizontal="center" vertical="center"/>
    </xf>
    <xf numFmtId="0" fontId="49" fillId="7" borderId="123" xfId="2" applyFont="1" applyFill="1" applyBorder="1" applyAlignment="1">
      <alignment horizontal="center" vertical="center"/>
    </xf>
    <xf numFmtId="0" fontId="49" fillId="7" borderId="117" xfId="2" applyFont="1" applyFill="1" applyBorder="1" applyAlignment="1">
      <alignment horizontal="center" vertical="center"/>
    </xf>
    <xf numFmtId="38" fontId="41" fillId="8" borderId="86" xfId="3" applyFont="1" applyFill="1" applyBorder="1" applyAlignment="1">
      <alignment horizontal="center" vertical="center" shrinkToFit="1"/>
    </xf>
    <xf numFmtId="38" fontId="41" fillId="8" borderId="236" xfId="3" applyFont="1" applyFill="1" applyBorder="1" applyAlignment="1">
      <alignment horizontal="center" vertical="center" shrinkToFit="1"/>
    </xf>
    <xf numFmtId="0" fontId="49" fillId="7" borderId="111" xfId="2" applyFont="1" applyFill="1" applyBorder="1" applyAlignment="1">
      <alignment horizontal="center" vertical="center"/>
    </xf>
    <xf numFmtId="0" fontId="49" fillId="7" borderId="85" xfId="2" applyFont="1" applyFill="1" applyBorder="1" applyAlignment="1">
      <alignment horizontal="center" vertical="center"/>
    </xf>
    <xf numFmtId="0" fontId="49" fillId="7" borderId="6" xfId="2" applyFont="1" applyFill="1" applyBorder="1" applyAlignment="1">
      <alignment horizontal="center" vertical="center"/>
    </xf>
    <xf numFmtId="0" fontId="49" fillId="7" borderId="90" xfId="2" applyFont="1" applyFill="1" applyBorder="1" applyAlignment="1">
      <alignment horizontal="center" vertical="center"/>
    </xf>
    <xf numFmtId="0" fontId="49" fillId="7" borderId="232" xfId="2" applyFont="1" applyFill="1" applyBorder="1" applyAlignment="1">
      <alignment horizontal="center" vertical="center"/>
    </xf>
    <xf numFmtId="0" fontId="49" fillId="7" borderId="187" xfId="2" applyFont="1" applyFill="1" applyBorder="1" applyAlignment="1">
      <alignment horizontal="center" vertical="center"/>
    </xf>
    <xf numFmtId="0" fontId="24" fillId="6" borderId="77" xfId="2" applyFont="1" applyFill="1" applyBorder="1" applyAlignment="1">
      <alignment horizontal="center" vertical="center" shrinkToFit="1"/>
    </xf>
    <xf numFmtId="0" fontId="24" fillId="4" borderId="44" xfId="2" applyFont="1" applyFill="1" applyBorder="1" applyAlignment="1">
      <alignment horizontal="center" vertical="center" shrinkToFit="1"/>
    </xf>
    <xf numFmtId="0" fontId="24" fillId="4" borderId="122" xfId="2" applyFont="1" applyFill="1" applyBorder="1" applyAlignment="1">
      <alignment horizontal="center" vertical="center" shrinkToFit="1"/>
    </xf>
    <xf numFmtId="0" fontId="49" fillId="7" borderId="190" xfId="2" applyFont="1" applyFill="1" applyBorder="1" applyAlignment="1">
      <alignment horizontal="center" vertical="center"/>
    </xf>
    <xf numFmtId="0" fontId="49" fillId="7" borderId="191" xfId="2" applyFont="1" applyFill="1" applyBorder="1" applyAlignment="1">
      <alignment horizontal="center" vertical="center"/>
    </xf>
    <xf numFmtId="0" fontId="49" fillId="7" borderId="186" xfId="2" applyFont="1" applyFill="1" applyBorder="1" applyAlignment="1">
      <alignment horizontal="center" vertical="center"/>
    </xf>
    <xf numFmtId="0" fontId="49" fillId="7" borderId="96" xfId="2" applyFont="1" applyFill="1" applyBorder="1" applyAlignment="1">
      <alignment horizontal="center" vertical="center"/>
    </xf>
    <xf numFmtId="0" fontId="49" fillId="7" borderId="198" xfId="2" applyFont="1" applyFill="1" applyBorder="1" applyAlignment="1">
      <alignment horizontal="center" vertical="center"/>
    </xf>
    <xf numFmtId="0" fontId="49" fillId="7" borderId="199" xfId="2" applyFont="1" applyFill="1" applyBorder="1" applyAlignment="1">
      <alignment horizontal="center" vertical="center"/>
    </xf>
    <xf numFmtId="0" fontId="49" fillId="7" borderId="55" xfId="2" applyFont="1" applyFill="1" applyBorder="1" applyAlignment="1">
      <alignment horizontal="center" vertical="center"/>
    </xf>
    <xf numFmtId="0" fontId="24" fillId="6" borderId="228" xfId="2" applyFont="1" applyFill="1" applyBorder="1" applyAlignment="1">
      <alignment horizontal="center" vertical="center" shrinkToFit="1"/>
    </xf>
    <xf numFmtId="0" fontId="24" fillId="6" borderId="229" xfId="2" applyFont="1" applyFill="1" applyBorder="1" applyAlignment="1">
      <alignment horizontal="center" vertical="center" shrinkToFit="1"/>
    </xf>
    <xf numFmtId="0" fontId="24" fillId="6" borderId="227" xfId="2" applyFont="1" applyFill="1" applyBorder="1" applyAlignment="1">
      <alignment horizontal="center" vertical="center" shrinkToFit="1"/>
    </xf>
    <xf numFmtId="0" fontId="24" fillId="6" borderId="86" xfId="2" applyFont="1" applyFill="1" applyBorder="1" applyAlignment="1">
      <alignment horizontal="center" vertical="center" shrinkToFit="1"/>
    </xf>
    <xf numFmtId="0" fontId="24" fillId="6" borderId="87" xfId="2" applyFont="1" applyFill="1" applyBorder="1" applyAlignment="1">
      <alignment horizontal="center" vertical="center" shrinkToFit="1"/>
    </xf>
    <xf numFmtId="182" fontId="4" fillId="0" borderId="68" xfId="2" applyNumberFormat="1" applyFont="1" applyBorder="1" applyAlignment="1" applyProtection="1">
      <alignment horizontal="center" vertical="center" shrinkToFit="1"/>
      <protection locked="0"/>
    </xf>
    <xf numFmtId="182" fontId="4" fillId="0" borderId="52" xfId="2" applyNumberFormat="1" applyFont="1" applyBorder="1" applyAlignment="1" applyProtection="1">
      <alignment horizontal="center" vertical="center" shrinkToFit="1"/>
      <protection locked="0"/>
    </xf>
    <xf numFmtId="182" fontId="4" fillId="0" borderId="78" xfId="2" applyNumberFormat="1" applyFont="1" applyBorder="1" applyAlignment="1" applyProtection="1">
      <alignment horizontal="center" vertical="center" shrinkToFit="1"/>
      <protection locked="0"/>
    </xf>
    <xf numFmtId="0" fontId="49" fillId="7" borderId="11" xfId="2" applyFont="1" applyFill="1" applyBorder="1" applyAlignment="1">
      <alignment horizontal="center" vertical="center"/>
    </xf>
    <xf numFmtId="0" fontId="49" fillId="7" borderId="197" xfId="2" applyFont="1" applyFill="1" applyBorder="1" applyAlignment="1">
      <alignment horizontal="center" vertical="center"/>
    </xf>
    <xf numFmtId="0" fontId="49" fillId="7" borderId="196" xfId="2" applyFont="1" applyFill="1" applyBorder="1" applyAlignment="1">
      <alignment horizontal="center" vertical="center"/>
    </xf>
  </cellXfs>
  <cellStyles count="5">
    <cellStyle name="ハイパーリンク" xfId="1" builtinId="8"/>
    <cellStyle name="桁区切り" xfId="4" builtinId="6"/>
    <cellStyle name="桁区切り 3" xfId="3" xr:uid="{7B8F0F39-9E11-4C50-A3FA-BBAB7603DD05}"/>
    <cellStyle name="標準" xfId="0" builtinId="0"/>
    <cellStyle name="標準 5" xfId="2" xr:uid="{A66BE8F0-0C2A-46BC-B5DB-89032421F40E}"/>
  </cellStyles>
  <dxfs count="2">
    <dxf>
      <font>
        <color rgb="FFFF0000"/>
      </font>
    </dxf>
    <dxf>
      <font>
        <condense val="0"/>
        <extend val="0"/>
        <color indexed="10"/>
      </font>
    </dxf>
  </dxfs>
  <tableStyles count="0" defaultTableStyle="TableStyleMedium2" defaultPivotStyle="PivotStyleLight16"/>
  <colors>
    <mruColors>
      <color rgb="FFCCFFFF"/>
      <color rgb="FF66FFFF"/>
      <color rgb="FF0000FF"/>
      <color rgb="FFFA62F6"/>
      <color rgb="FFC907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E4599B6-FBB3-4343-A01A-13486CE56836}">
  <we:reference id="wa200005271" version="3.0.0.4" store="ja-JP" storeType="OMEX"/>
  <we:alternateReferences>
    <we:reference id="WA200005271" version="3.0.0.4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_xldudf_AI_TABLE</we:customFunctionIds>
        <we:customFunctionIds>_xldudf_AI_FILL</we:customFunctionIds>
        <we:customFunctionIds>_xldudf_AI_LIST</we:customFunctionIds>
        <we:customFunctionIds>_xldudf_AI_ASK</we:customFunctionIds>
        <we:customFunctionIds>_xldudf_AI_FORMAT</we:customFunctionIds>
        <we:customFunctionIds>_xldudf_AI_EXTRACT</we:customFunctionIds>
        <we:customFunctionIds>_xldudf_AI_TRANSLATE</we:customFunctionIds>
        <we:customFunctionIds>_xldudf_AI_CHOICE</we:customFunctionIds>
        <we:customFunctionIds>_xldudf_AI_WEB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CBFEA-BC52-40A2-AFB2-719C98938264}">
  <sheetPr>
    <pageSetUpPr fitToPage="1"/>
  </sheetPr>
  <dimension ref="A1:R26"/>
  <sheetViews>
    <sheetView showZeros="0" tabSelected="1" view="pageBreakPreview" zoomScale="80" zoomScaleNormal="80" zoomScaleSheetLayoutView="80" workbookViewId="0"/>
  </sheetViews>
  <sheetFormatPr defaultColWidth="8.08203125" defaultRowHeight="14"/>
  <cols>
    <col min="1" max="1" width="1.6640625" style="3" customWidth="1"/>
    <col min="2" max="2" width="4.6640625" style="3" customWidth="1"/>
    <col min="3" max="3" width="14.1640625" style="3" customWidth="1"/>
    <col min="4" max="4" width="10.08203125" style="51" customWidth="1"/>
    <col min="5" max="6" width="7.1640625" style="51" customWidth="1"/>
    <col min="7" max="7" width="3.08203125" style="51" bestFit="1" customWidth="1"/>
    <col min="8" max="9" width="4.9140625" style="51" customWidth="1"/>
    <col min="10" max="10" width="20.58203125" style="51" bestFit="1" customWidth="1"/>
    <col min="11" max="13" width="11" style="51" customWidth="1"/>
    <col min="14" max="14" width="8.4140625" style="51" bestFit="1" customWidth="1"/>
    <col min="15" max="15" width="8.4140625" style="3" bestFit="1" customWidth="1"/>
    <col min="16" max="16" width="2" style="3" customWidth="1"/>
    <col min="17" max="17" width="19.1640625" style="3" customWidth="1"/>
    <col min="18" max="18" width="1.6640625" style="3" customWidth="1"/>
    <col min="19" max="16384" width="8.08203125" style="3"/>
  </cols>
  <sheetData>
    <row r="1" spans="1:18" ht="6" customHeight="1" thickBo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1"/>
      <c r="P1" s="1"/>
      <c r="Q1" s="1"/>
      <c r="R1" s="1"/>
    </row>
    <row r="2" spans="1:18" ht="21" customHeight="1" thickTop="1" thickBot="1">
      <c r="A2" s="1"/>
      <c r="B2" s="4" t="s">
        <v>0</v>
      </c>
      <c r="C2" s="534" t="s">
        <v>1</v>
      </c>
      <c r="D2" s="534"/>
      <c r="E2" s="534"/>
      <c r="F2" s="534"/>
      <c r="G2" s="534"/>
      <c r="H2" s="5" t="s">
        <v>2</v>
      </c>
      <c r="I2" s="6" t="s">
        <v>3147</v>
      </c>
      <c r="J2" s="483">
        <v>46327</v>
      </c>
      <c r="K2" s="2"/>
      <c r="L2" s="17"/>
      <c r="M2" s="2"/>
      <c r="N2" s="2"/>
      <c r="O2" s="1"/>
      <c r="P2" s="1"/>
      <c r="Q2" s="7" t="s">
        <v>3</v>
      </c>
      <c r="R2" s="1"/>
    </row>
    <row r="3" spans="1:18" ht="14.25" customHeight="1" thickTop="1" thickBot="1">
      <c r="A3" s="8"/>
      <c r="B3" s="8"/>
      <c r="C3" s="9"/>
      <c r="D3" s="2"/>
      <c r="E3" s="2"/>
      <c r="F3" s="2"/>
      <c r="G3" s="2"/>
      <c r="H3" s="2"/>
      <c r="I3" s="2"/>
      <c r="J3" s="2"/>
      <c r="K3" s="10" t="s">
        <v>4</v>
      </c>
      <c r="L3" s="10" t="s">
        <v>5</v>
      </c>
      <c r="M3" s="10"/>
      <c r="N3" s="10"/>
      <c r="O3" s="10"/>
      <c r="P3" s="535" t="s">
        <v>6</v>
      </c>
      <c r="Q3" s="535"/>
      <c r="R3" s="1"/>
    </row>
    <row r="4" spans="1:18" ht="22.5" customHeight="1" thickTop="1" thickBot="1">
      <c r="A4" s="1"/>
      <c r="B4" s="1"/>
      <c r="C4" s="11" t="s">
        <v>7</v>
      </c>
      <c r="D4" s="12">
        <v>2026</v>
      </c>
      <c r="E4" s="536" t="str">
        <f>IF(ISERROR(E5),"日付は正しく入れてください！","")</f>
        <v/>
      </c>
      <c r="F4" s="537"/>
      <c r="G4" s="537"/>
      <c r="H4" s="537"/>
      <c r="I4" s="537"/>
      <c r="J4" s="2"/>
      <c r="K4" s="12"/>
      <c r="L4" s="525"/>
      <c r="M4" s="526"/>
      <c r="N4" s="526"/>
      <c r="O4" s="527"/>
      <c r="P4" s="538"/>
      <c r="Q4" s="539"/>
      <c r="R4" s="1"/>
    </row>
    <row r="5" spans="1:18" ht="22.5" customHeight="1" thickTop="1" thickBot="1">
      <c r="A5" s="1"/>
      <c r="B5" s="1"/>
      <c r="C5" s="13" t="s">
        <v>8</v>
      </c>
      <c r="D5" s="14"/>
      <c r="E5" s="520" t="str">
        <f>IF(OR(D4="",D5=""),"",DATE(D4,MONTH(D5),DAY(D5)))</f>
        <v/>
      </c>
      <c r="F5" s="521"/>
      <c r="G5" s="521"/>
      <c r="H5" s="521"/>
      <c r="I5" s="521"/>
      <c r="J5" s="1"/>
      <c r="K5" s="1"/>
      <c r="L5" s="2"/>
      <c r="M5" s="2"/>
      <c r="N5" s="15"/>
      <c r="O5" s="15"/>
      <c r="P5" s="15"/>
      <c r="Q5" s="15"/>
      <c r="R5" s="1"/>
    </row>
    <row r="6" spans="1:18" ht="22.5" customHeight="1" thickTop="1" thickBot="1">
      <c r="A6" s="1"/>
      <c r="B6" s="1"/>
      <c r="C6" s="13" t="s">
        <v>9</v>
      </c>
      <c r="D6" s="522"/>
      <c r="E6" s="523"/>
      <c r="F6" s="523"/>
      <c r="G6" s="523"/>
      <c r="H6" s="523"/>
      <c r="I6" s="523"/>
      <c r="J6" s="523"/>
      <c r="K6" s="524"/>
      <c r="L6" s="1"/>
      <c r="M6" s="2"/>
      <c r="N6" s="1"/>
      <c r="O6" s="15"/>
      <c r="P6" s="15"/>
      <c r="Q6" s="1"/>
      <c r="R6" s="1"/>
    </row>
    <row r="7" spans="1:18" ht="22.5" customHeight="1" thickTop="1" thickBot="1">
      <c r="A7" s="1"/>
      <c r="B7" s="1"/>
      <c r="C7" s="7" t="s">
        <v>10</v>
      </c>
      <c r="D7" s="525"/>
      <c r="E7" s="526"/>
      <c r="F7" s="527"/>
      <c r="G7" s="2"/>
      <c r="H7" s="2"/>
      <c r="I7" s="1"/>
      <c r="J7" s="1"/>
      <c r="K7" s="1"/>
      <c r="L7" s="1"/>
      <c r="M7" s="1"/>
      <c r="N7" s="1"/>
      <c r="O7" s="15"/>
      <c r="P7" s="15"/>
      <c r="Q7" s="1"/>
      <c r="R7" s="1"/>
    </row>
    <row r="8" spans="1:18" ht="22.5" customHeight="1" thickTop="1" thickBot="1">
      <c r="A8" s="1"/>
      <c r="B8" s="1"/>
      <c r="C8" s="7" t="s">
        <v>11</v>
      </c>
      <c r="D8" s="528"/>
      <c r="E8" s="529"/>
      <c r="F8" s="530"/>
      <c r="G8" s="15"/>
      <c r="H8" s="1" t="s">
        <v>12</v>
      </c>
      <c r="I8" s="1"/>
      <c r="J8" s="16"/>
      <c r="K8" s="18" t="s">
        <v>13</v>
      </c>
      <c r="L8" s="380"/>
      <c r="M8" s="1"/>
      <c r="N8" s="1"/>
      <c r="O8" s="15"/>
      <c r="P8" s="15"/>
      <c r="Q8" s="1"/>
      <c r="R8" s="1"/>
    </row>
    <row r="9" spans="1:18" ht="22.5" customHeight="1" thickTop="1" thickBot="1">
      <c r="A9" s="1"/>
      <c r="B9" s="1"/>
      <c r="C9" s="7" t="s">
        <v>14</v>
      </c>
      <c r="D9" s="531"/>
      <c r="E9" s="532"/>
      <c r="F9" s="533"/>
      <c r="G9" s="2"/>
      <c r="H9" s="2"/>
      <c r="I9" s="1"/>
      <c r="J9" s="1"/>
      <c r="K9" s="381" t="s">
        <v>15</v>
      </c>
      <c r="L9" s="513" t="s">
        <v>16</v>
      </c>
      <c r="M9" s="514"/>
      <c r="N9" s="514"/>
      <c r="O9" s="514"/>
      <c r="P9" s="515"/>
      <c r="Q9" s="382">
        <f>SUM(J14,R9,L16)</f>
        <v>0</v>
      </c>
      <c r="R9" s="478">
        <f>SUM('2.千歳・苫小牧・室蘭・日高地区'!G11:G18)</f>
        <v>0</v>
      </c>
    </row>
    <row r="10" spans="1:18" ht="22.5" customHeight="1" thickTop="1" thickBot="1">
      <c r="A10" s="1"/>
      <c r="B10" s="519" t="s">
        <v>17</v>
      </c>
      <c r="C10" s="519"/>
      <c r="D10" s="509"/>
      <c r="E10" s="510"/>
      <c r="F10" s="510"/>
      <c r="G10" s="511"/>
      <c r="H10" s="511"/>
      <c r="I10" s="512"/>
      <c r="J10" s="1"/>
      <c r="K10" s="383" t="s">
        <v>18</v>
      </c>
      <c r="L10" s="516" t="s">
        <v>19</v>
      </c>
      <c r="M10" s="517"/>
      <c r="N10" s="517"/>
      <c r="O10" s="517"/>
      <c r="P10" s="518"/>
      <c r="Q10" s="384">
        <f>SUM(J25-Q9)</f>
        <v>0</v>
      </c>
      <c r="R10" s="1"/>
    </row>
    <row r="11" spans="1:18" ht="22.5" customHeight="1" thickTop="1">
      <c r="A11" s="17"/>
      <c r="B11" s="1"/>
      <c r="C11" s="7"/>
      <c r="D11" s="7"/>
      <c r="E11" s="7"/>
      <c r="F11" s="7"/>
      <c r="G11" s="2"/>
      <c r="H11" s="1"/>
      <c r="I11" s="1"/>
      <c r="J11" s="1"/>
      <c r="K11" s="2"/>
      <c r="L11" s="2"/>
      <c r="M11" s="2"/>
      <c r="N11" s="1"/>
      <c r="O11" s="1"/>
      <c r="P11" s="1"/>
      <c r="Q11" s="1"/>
      <c r="R11" s="1"/>
    </row>
    <row r="12" spans="1:18" ht="5.25" customHeight="1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"/>
    </row>
    <row r="13" spans="1:18" ht="14.5" thickBot="1">
      <c r="A13" s="1"/>
      <c r="B13" s="17"/>
      <c r="C13" s="18" t="s">
        <v>20</v>
      </c>
      <c r="D13" s="1"/>
      <c r="E13" s="17" t="s">
        <v>21</v>
      </c>
      <c r="F13" s="17"/>
      <c r="G13" s="17"/>
      <c r="H13" s="17"/>
      <c r="I13" s="19" t="s">
        <v>22</v>
      </c>
      <c r="J13" s="19" t="s">
        <v>23</v>
      </c>
      <c r="K13" s="399" t="s">
        <v>24</v>
      </c>
      <c r="L13" s="399" t="s">
        <v>25</v>
      </c>
      <c r="M13" s="399" t="s">
        <v>26</v>
      </c>
      <c r="N13" s="19" t="s">
        <v>27</v>
      </c>
      <c r="O13" s="19" t="s">
        <v>28</v>
      </c>
      <c r="P13" s="20"/>
      <c r="Q13" s="10" t="s">
        <v>29</v>
      </c>
      <c r="R13" s="1"/>
    </row>
    <row r="14" spans="1:18" ht="22.5" customHeight="1">
      <c r="A14" s="1"/>
      <c r="B14" s="21" t="str">
        <f t="shared" ref="B14:B24" si="0">IF(J14="","",IF(J14&lt;&gt;0,"●",""))</f>
        <v/>
      </c>
      <c r="C14" s="540" t="s">
        <v>30</v>
      </c>
      <c r="D14" s="540"/>
      <c r="E14" s="541">
        <f>IFERROR('1.札幌・江別・北広島・石狩市'!J2,"")</f>
        <v>46174</v>
      </c>
      <c r="F14" s="541"/>
      <c r="G14" s="22"/>
      <c r="H14" s="542">
        <f>IFERROR('1.札幌・江別・北広島・石狩市'!AH45,"")</f>
        <v>284350</v>
      </c>
      <c r="I14" s="542"/>
      <c r="J14" s="23">
        <f>IFERROR('1.札幌・江別・北広島・石狩市'!G7,"")</f>
        <v>0</v>
      </c>
      <c r="K14" s="24">
        <f>IFERROR('1.札幌・江別・北広島・石狩市'!G7,"")</f>
        <v>0</v>
      </c>
      <c r="L14" s="25" t="s">
        <v>31</v>
      </c>
      <c r="M14" s="25" t="s">
        <v>31</v>
      </c>
      <c r="N14" s="26" t="s">
        <v>31</v>
      </c>
      <c r="O14" s="26" t="s">
        <v>31</v>
      </c>
      <c r="P14" s="27"/>
      <c r="Q14" s="28" t="s">
        <v>32</v>
      </c>
      <c r="R14" s="1"/>
    </row>
    <row r="15" spans="1:18" ht="22.5" customHeight="1">
      <c r="A15" s="1"/>
      <c r="B15" s="29" t="str">
        <f t="shared" si="0"/>
        <v/>
      </c>
      <c r="C15" s="543" t="s">
        <v>33</v>
      </c>
      <c r="D15" s="543"/>
      <c r="E15" s="544">
        <f>IFERROR('2.千歳・苫小牧・室蘭・日高地区'!J2,"")</f>
        <v>46296</v>
      </c>
      <c r="F15" s="544"/>
      <c r="G15" s="30"/>
      <c r="H15" s="545">
        <f>IFERROR('2.千歳・苫小牧・室蘭・日高地区'!AH45,"")</f>
        <v>73255</v>
      </c>
      <c r="I15" s="545"/>
      <c r="J15" s="31">
        <f>IFERROR('2.千歳・苫小牧・室蘭・日高地区'!G7,"")</f>
        <v>0</v>
      </c>
      <c r="K15" s="32" t="s">
        <v>31</v>
      </c>
      <c r="L15" s="33">
        <f>IFERROR('2.千歳・苫小牧・室蘭・日高地区'!L7,"")</f>
        <v>0</v>
      </c>
      <c r="M15" s="33">
        <f>IFERROR('2.千歳・苫小牧・室蘭・日高地区'!O7,"")</f>
        <v>0</v>
      </c>
      <c r="N15" s="34" t="s">
        <v>31</v>
      </c>
      <c r="O15" s="34" t="s">
        <v>31</v>
      </c>
      <c r="P15" s="35"/>
      <c r="Q15" s="36" t="s">
        <v>34</v>
      </c>
      <c r="R15" s="1"/>
    </row>
    <row r="16" spans="1:18" ht="22.5" customHeight="1">
      <c r="A16" s="1"/>
      <c r="B16" s="29" t="str">
        <f t="shared" si="0"/>
        <v/>
      </c>
      <c r="C16" s="543" t="s">
        <v>35</v>
      </c>
      <c r="D16" s="543"/>
      <c r="E16" s="544">
        <f>IFERROR('3.小樽・岩内・倶知安地区'!J2,"")</f>
        <v>46174</v>
      </c>
      <c r="F16" s="544"/>
      <c r="G16" s="30"/>
      <c r="H16" s="545">
        <f>IFERROR('3.小樽・岩内・倶知安地区'!AH45,"")</f>
        <v>34735</v>
      </c>
      <c r="I16" s="545"/>
      <c r="J16" s="31">
        <f>IFERROR('3.小樽・岩内・倶知安地区'!G7,"")</f>
        <v>0</v>
      </c>
      <c r="K16" s="32" t="s">
        <v>31</v>
      </c>
      <c r="L16" s="378">
        <f>IFERROR('3.小樽・岩内・倶知安地区'!L7,"")</f>
        <v>0</v>
      </c>
      <c r="M16" s="33">
        <f>IFERROR('3.小樽・岩内・倶知安地区'!O7,"")</f>
        <v>0</v>
      </c>
      <c r="N16" s="34" t="s">
        <v>31</v>
      </c>
      <c r="O16" s="34" t="s">
        <v>31</v>
      </c>
      <c r="P16" s="37"/>
      <c r="Q16" s="38" t="s">
        <v>34</v>
      </c>
      <c r="R16" s="1"/>
    </row>
    <row r="17" spans="1:18" ht="22.5" customHeight="1">
      <c r="A17" s="1"/>
      <c r="B17" s="29" t="str">
        <f t="shared" si="0"/>
        <v/>
      </c>
      <c r="C17" s="546" t="s">
        <v>36</v>
      </c>
      <c r="D17" s="546"/>
      <c r="E17" s="544">
        <f>IFERROR('4.長万部・八雲・桧山地区'!J2,"")</f>
        <v>46266</v>
      </c>
      <c r="F17" s="544"/>
      <c r="G17" s="30"/>
      <c r="H17" s="545">
        <f>IFERROR('4.長万部・八雲・桧山地区'!AH45,"")</f>
        <v>10590</v>
      </c>
      <c r="I17" s="545"/>
      <c r="J17" s="31">
        <f>IFERROR('4.長万部・八雲・桧山地区'!G7,"")</f>
        <v>0</v>
      </c>
      <c r="K17" s="32" t="s">
        <v>31</v>
      </c>
      <c r="L17" s="32" t="s">
        <v>31</v>
      </c>
      <c r="M17" s="33">
        <f>IFERROR('4.長万部・八雲・桧山地区'!O7,"")</f>
        <v>0</v>
      </c>
      <c r="N17" s="33">
        <f>IFERROR('4.長万部・八雲・桧山地区'!R7,"")</f>
        <v>0</v>
      </c>
      <c r="O17" s="33">
        <f>IFERROR('4.長万部・八雲・桧山地区'!V7,"")</f>
        <v>0</v>
      </c>
      <c r="P17" s="35"/>
      <c r="Q17" s="36" t="s">
        <v>37</v>
      </c>
      <c r="R17" s="1"/>
    </row>
    <row r="18" spans="1:18" ht="22.5" customHeight="1">
      <c r="A18" s="1"/>
      <c r="B18" s="29" t="str">
        <f t="shared" si="0"/>
        <v/>
      </c>
      <c r="C18" s="546" t="s">
        <v>38</v>
      </c>
      <c r="D18" s="546"/>
      <c r="E18" s="544">
        <f>IFERROR('5.函館・森・松前地区'!J2,"")</f>
        <v>46174</v>
      </c>
      <c r="F18" s="544"/>
      <c r="G18" s="30"/>
      <c r="H18" s="547">
        <f>IFERROR('5.函館・森・松前地区'!AH45,"")</f>
        <v>59610</v>
      </c>
      <c r="I18" s="547"/>
      <c r="J18" s="31">
        <f>IFERROR('5.函館・森・松前地区'!G7,"")</f>
        <v>0</v>
      </c>
      <c r="K18" s="32" t="s">
        <v>31</v>
      </c>
      <c r="L18" s="33">
        <f>IFERROR('5.函館・森・松前地区'!L7,"")</f>
        <v>0</v>
      </c>
      <c r="M18" s="33">
        <f>IFERROR('5.函館・森・松前地区'!O7,"")</f>
        <v>0</v>
      </c>
      <c r="N18" s="34" t="s">
        <v>31</v>
      </c>
      <c r="O18" s="34" t="s">
        <v>31</v>
      </c>
      <c r="P18" s="35"/>
      <c r="Q18" s="36" t="s">
        <v>39</v>
      </c>
      <c r="R18" s="1"/>
    </row>
    <row r="19" spans="1:18" ht="22.5" customHeight="1">
      <c r="A19" s="1"/>
      <c r="B19" s="29" t="str">
        <f t="shared" si="0"/>
        <v/>
      </c>
      <c r="C19" s="546" t="s">
        <v>40</v>
      </c>
      <c r="D19" s="546"/>
      <c r="E19" s="544">
        <f>IFERROR('6.空知・深川・夕張・当別地区'!J2,"")</f>
        <v>46235</v>
      </c>
      <c r="F19" s="544"/>
      <c r="G19" s="30"/>
      <c r="H19" s="547">
        <f>IFERROR('6.空知・深川・夕張・当別地区'!AH45,"")</f>
        <v>56430</v>
      </c>
      <c r="I19" s="547"/>
      <c r="J19" s="31">
        <f>IFERROR('6.空知・深川・夕張・当別地区'!G7,"")</f>
        <v>0</v>
      </c>
      <c r="K19" s="32" t="s">
        <v>31</v>
      </c>
      <c r="L19" s="32" t="s">
        <v>31</v>
      </c>
      <c r="M19" s="33">
        <f>IFERROR('6.空知・深川・夕張・当別地区'!O7,"")</f>
        <v>0</v>
      </c>
      <c r="N19" s="34" t="s">
        <v>31</v>
      </c>
      <c r="O19" s="34" t="s">
        <v>31</v>
      </c>
      <c r="P19" s="35"/>
      <c r="Q19" s="36" t="s">
        <v>41</v>
      </c>
      <c r="R19" s="1"/>
    </row>
    <row r="20" spans="1:18" ht="22.5" customHeight="1">
      <c r="A20" s="1"/>
      <c r="B20" s="29" t="str">
        <f t="shared" si="0"/>
        <v/>
      </c>
      <c r="C20" s="546" t="s">
        <v>42</v>
      </c>
      <c r="D20" s="546"/>
      <c r="E20" s="544">
        <f>IFERROR('7.旭川・富良野・名寄・士別地区'!J2,"")</f>
        <v>46174</v>
      </c>
      <c r="F20" s="544"/>
      <c r="G20" s="30"/>
      <c r="H20" s="547">
        <f>IFERROR('7.旭川・富良野・名寄・士別地区'!AH45,"")</f>
        <v>87315</v>
      </c>
      <c r="I20" s="547"/>
      <c r="J20" s="31">
        <f>IFERROR('7.旭川・富良野・名寄・士別地区'!G7,"")</f>
        <v>0</v>
      </c>
      <c r="K20" s="32" t="s">
        <v>31</v>
      </c>
      <c r="L20" s="33">
        <f>IFERROR('7.旭川・富良野・名寄・士別地区'!L7,"")</f>
        <v>0</v>
      </c>
      <c r="M20" s="33">
        <f>IFERROR('7.旭川・富良野・名寄・士別地区'!O7,"")</f>
        <v>0</v>
      </c>
      <c r="N20" s="34" t="s">
        <v>31</v>
      </c>
      <c r="O20" s="34" t="s">
        <v>31</v>
      </c>
      <c r="P20" s="35"/>
      <c r="Q20" s="36" t="s">
        <v>43</v>
      </c>
      <c r="R20" s="1"/>
    </row>
    <row r="21" spans="1:18" ht="22.5" customHeight="1">
      <c r="A21" s="1"/>
      <c r="B21" s="29" t="str">
        <f t="shared" si="0"/>
        <v/>
      </c>
      <c r="C21" s="546" t="s">
        <v>44</v>
      </c>
      <c r="D21" s="546"/>
      <c r="E21" s="544">
        <f>IFERROR('8.留萌・稚内・宗谷地区'!J2,"")</f>
        <v>46327</v>
      </c>
      <c r="F21" s="544"/>
      <c r="G21" s="30"/>
      <c r="H21" s="547">
        <f>IFERROR('8.留萌・稚内・宗谷地区'!AH45,"")</f>
        <v>16285</v>
      </c>
      <c r="I21" s="547"/>
      <c r="J21" s="31">
        <f>IFERROR('8.留萌・稚内・宗谷地区'!G7,"")</f>
        <v>0</v>
      </c>
      <c r="K21" s="32" t="s">
        <v>31</v>
      </c>
      <c r="L21" s="32" t="s">
        <v>31</v>
      </c>
      <c r="M21" s="33">
        <f>IFERROR('8.留萌・稚内・宗谷地区'!O7,"")</f>
        <v>0</v>
      </c>
      <c r="N21" s="33">
        <f>IFERROR('8.留萌・稚内・宗谷地区'!R7,"")</f>
        <v>0</v>
      </c>
      <c r="O21" s="33">
        <f>IFERROR('8.留萌・稚内・宗谷地区'!V7,"")</f>
        <v>0</v>
      </c>
      <c r="P21" s="37"/>
      <c r="Q21" s="38" t="s">
        <v>37</v>
      </c>
      <c r="R21" s="1"/>
    </row>
    <row r="22" spans="1:18" ht="22.5" customHeight="1">
      <c r="A22" s="1"/>
      <c r="B22" s="29" t="str">
        <f t="shared" si="0"/>
        <v/>
      </c>
      <c r="C22" s="546" t="s">
        <v>45</v>
      </c>
      <c r="D22" s="546"/>
      <c r="E22" s="544">
        <f>IFERROR('9.北見・網走・紋別地区'!J2,"")</f>
        <v>46174</v>
      </c>
      <c r="F22" s="544"/>
      <c r="G22" s="30"/>
      <c r="H22" s="547">
        <f>IFERROR('9.北見・網走・紋別地区'!AH45,"")</f>
        <v>42900</v>
      </c>
      <c r="I22" s="547"/>
      <c r="J22" s="31">
        <f>IFERROR('9.北見・網走・紋別地区'!G7,"")</f>
        <v>0</v>
      </c>
      <c r="K22" s="32" t="s">
        <v>31</v>
      </c>
      <c r="L22" s="32" t="s">
        <v>31</v>
      </c>
      <c r="M22" s="33">
        <f>IFERROR('9.北見・網走・紋別地区'!O7,"")</f>
        <v>0</v>
      </c>
      <c r="N22" s="32" t="s">
        <v>31</v>
      </c>
      <c r="O22" s="32" t="s">
        <v>31</v>
      </c>
      <c r="P22" s="37"/>
      <c r="Q22" s="38" t="s">
        <v>41</v>
      </c>
      <c r="R22" s="1"/>
    </row>
    <row r="23" spans="1:18" ht="22.5" customHeight="1">
      <c r="A23" s="1"/>
      <c r="B23" s="29" t="str">
        <f t="shared" si="0"/>
        <v/>
      </c>
      <c r="C23" s="546" t="s">
        <v>46</v>
      </c>
      <c r="D23" s="546"/>
      <c r="E23" s="544">
        <f>IFERROR('10.釧路・根室地区'!J2,"")</f>
        <v>46174</v>
      </c>
      <c r="F23" s="544"/>
      <c r="G23" s="30"/>
      <c r="H23" s="547">
        <f>IFERROR('10.釧路・根室地区'!AH45,"")</f>
        <v>52625</v>
      </c>
      <c r="I23" s="547"/>
      <c r="J23" s="39">
        <f>IFERROR('10.釧路・根室地区'!G7,"")</f>
        <v>0</v>
      </c>
      <c r="K23" s="32" t="s">
        <v>31</v>
      </c>
      <c r="L23" s="32">
        <f>IFERROR('10.釧路・根室地区'!L7,"")</f>
        <v>0</v>
      </c>
      <c r="M23" s="32">
        <f>IFERROR('10.釧路・根室地区'!O7,"")</f>
        <v>0</v>
      </c>
      <c r="N23" s="32" t="s">
        <v>31</v>
      </c>
      <c r="O23" s="32" t="s">
        <v>31</v>
      </c>
      <c r="P23" s="37"/>
      <c r="Q23" s="38" t="s">
        <v>34</v>
      </c>
      <c r="R23" s="1"/>
    </row>
    <row r="24" spans="1:18" ht="22.5" customHeight="1" thickBot="1">
      <c r="A24" s="1"/>
      <c r="B24" s="40" t="str">
        <f t="shared" si="0"/>
        <v/>
      </c>
      <c r="C24" s="548" t="s">
        <v>47</v>
      </c>
      <c r="D24" s="548"/>
      <c r="E24" s="549">
        <f>IFERROR('11.帯広・十勝地区'!J2,"")</f>
        <v>46174</v>
      </c>
      <c r="F24" s="549"/>
      <c r="G24" s="41"/>
      <c r="H24" s="550">
        <f>IFERROR('11.帯広・十勝地区'!AH45,"")</f>
        <v>24560</v>
      </c>
      <c r="I24" s="550"/>
      <c r="J24" s="42">
        <f>IFERROR('11.帯広・十勝地区'!G7,"")</f>
        <v>0</v>
      </c>
      <c r="K24" s="43" t="s">
        <v>31</v>
      </c>
      <c r="L24" s="43">
        <f>IFERROR('11.帯広・十勝地区'!L7,"")</f>
        <v>0</v>
      </c>
      <c r="M24" s="43">
        <f>IFERROR('11.帯広・十勝地区'!O7,"")</f>
        <v>0</v>
      </c>
      <c r="N24" s="43" t="s">
        <v>31</v>
      </c>
      <c r="O24" s="43" t="s">
        <v>31</v>
      </c>
      <c r="P24" s="44"/>
      <c r="Q24" s="45" t="s">
        <v>48</v>
      </c>
      <c r="R24" s="1"/>
    </row>
    <row r="25" spans="1:18" ht="22.5" customHeight="1">
      <c r="A25" s="1"/>
      <c r="B25" s="1"/>
      <c r="C25" s="2"/>
      <c r="D25" s="1"/>
      <c r="E25" s="46"/>
      <c r="F25" s="7" t="s">
        <v>49</v>
      </c>
      <c r="G25" s="551">
        <f>SUM(H14:H24)</f>
        <v>742655</v>
      </c>
      <c r="H25" s="551"/>
      <c r="I25" s="551"/>
      <c r="J25" s="47">
        <f>SUM(J14:J24)</f>
        <v>0</v>
      </c>
      <c r="K25" s="48">
        <f t="shared" ref="K25:O25" si="1">SUM(K14:K24)</f>
        <v>0</v>
      </c>
      <c r="L25" s="48">
        <f t="shared" si="1"/>
        <v>0</v>
      </c>
      <c r="M25" s="48">
        <f t="shared" si="1"/>
        <v>0</v>
      </c>
      <c r="N25" s="48">
        <f t="shared" si="1"/>
        <v>0</v>
      </c>
      <c r="O25" s="48">
        <f t="shared" si="1"/>
        <v>0</v>
      </c>
      <c r="P25" s="49"/>
      <c r="Q25" s="1"/>
      <c r="R25" s="1"/>
    </row>
    <row r="26" spans="1:18" ht="13.5" customHeight="1">
      <c r="A26" s="1"/>
      <c r="B26" s="1"/>
      <c r="C26" s="1"/>
      <c r="D26" s="2"/>
      <c r="E26" s="2"/>
      <c r="F26" s="7"/>
      <c r="G26" s="552"/>
      <c r="H26" s="552"/>
      <c r="I26" s="552"/>
      <c r="J26" s="50"/>
      <c r="K26" s="2"/>
      <c r="L26" s="2"/>
      <c r="M26" s="2"/>
      <c r="N26" s="2"/>
      <c r="O26" s="1"/>
      <c r="P26" s="1"/>
      <c r="Q26" s="1"/>
      <c r="R26" s="1"/>
    </row>
  </sheetData>
  <sheetProtection algorithmName="SHA-512" hashValue="XI/UUL9/EyA3nqrFV9cAB1LWqFTkbljEFI2ZKDwBKzAcx/uSbIJZfeTmZEwu7HZ2Wo6REmWVi7N+0zmVJSfFDA==" saltValue="iZvgtXukzUzoRKREaJBvAA==" spinCount="100000" sheet="1" scenarios="1" formatCells="0" autoFilter="0"/>
  <mergeCells count="49">
    <mergeCell ref="C24:D24"/>
    <mergeCell ref="E24:F24"/>
    <mergeCell ref="H24:I24"/>
    <mergeCell ref="G25:I25"/>
    <mergeCell ref="G26:I26"/>
    <mergeCell ref="C22:D22"/>
    <mergeCell ref="E22:F22"/>
    <mergeCell ref="H22:I22"/>
    <mergeCell ref="C23:D23"/>
    <mergeCell ref="E23:F23"/>
    <mergeCell ref="H23:I23"/>
    <mergeCell ref="C20:D20"/>
    <mergeCell ref="E20:F20"/>
    <mergeCell ref="H20:I20"/>
    <mergeCell ref="C21:D21"/>
    <mergeCell ref="E21:F21"/>
    <mergeCell ref="H21:I21"/>
    <mergeCell ref="C18:D18"/>
    <mergeCell ref="E18:F18"/>
    <mergeCell ref="H18:I18"/>
    <mergeCell ref="C19:D19"/>
    <mergeCell ref="E19:F19"/>
    <mergeCell ref="H19:I19"/>
    <mergeCell ref="C16:D16"/>
    <mergeCell ref="E16:F16"/>
    <mergeCell ref="H16:I16"/>
    <mergeCell ref="C17:D17"/>
    <mergeCell ref="E17:F17"/>
    <mergeCell ref="H17:I17"/>
    <mergeCell ref="C14:D14"/>
    <mergeCell ref="E14:F14"/>
    <mergeCell ref="H14:I14"/>
    <mergeCell ref="C15:D15"/>
    <mergeCell ref="E15:F15"/>
    <mergeCell ref="H15:I15"/>
    <mergeCell ref="C2:G2"/>
    <mergeCell ref="P3:Q3"/>
    <mergeCell ref="E4:I4"/>
    <mergeCell ref="L4:O4"/>
    <mergeCell ref="P4:Q4"/>
    <mergeCell ref="D10:I10"/>
    <mergeCell ref="L9:P9"/>
    <mergeCell ref="L10:P10"/>
    <mergeCell ref="B10:C10"/>
    <mergeCell ref="E5:I5"/>
    <mergeCell ref="D6:K6"/>
    <mergeCell ref="D7:F7"/>
    <mergeCell ref="D8:F8"/>
    <mergeCell ref="D9:F9"/>
  </mergeCells>
  <phoneticPr fontId="3"/>
  <conditionalFormatting sqref="D4">
    <cfRule type="expression" dxfId="1" priority="1" stopIfTrue="1">
      <formula>$E$5&lt;TODAY()</formula>
    </cfRule>
  </conditionalFormatting>
  <dataValidations count="6">
    <dataValidation type="date" errorStyle="information" operator="greaterThanOrEqual" allowBlank="1" showInputMessage="1" showErrorMessage="1" errorTitle="申込書改定日以前です" error="申込書改定日以前の日付です_x000a_定数等が異なる恐れがあるため、_x000a_一つ前の申込書を使用願います。" sqref="D5" xr:uid="{52DC9BCD-D38E-4A5A-8197-03B94BF424AE}">
      <formula1>J2</formula1>
    </dataValidation>
    <dataValidation type="textLength" allowBlank="1" showErrorMessage="1" errorTitle="入力エラーです" error="サイズ名称を正しく入れてください_x000a_（8文字以内）" sqref="D8:F8" xr:uid="{2D75CEE5-D3E0-45DE-A480-C82FEB6CACDE}">
      <formula1>2</formula1>
      <formula2>8</formula2>
    </dataValidation>
    <dataValidation type="textLength" imeMode="on" operator="lessThanOrEqual" allowBlank="1" showInputMessage="1" showErrorMessage="1" errorTitle="文字数オーバーです" error="30文字以内にしてください" sqref="D6:K6" xr:uid="{AC502624-A6D9-41E0-A97A-B4D118F5C5C5}">
      <formula1>30</formula1>
    </dataValidation>
    <dataValidation type="whole" imeMode="off" allowBlank="1" showInputMessage="1" showErrorMessage="1" errorTitle="不正入力です" error="西暦年を入れてください" sqref="D4" xr:uid="{324A6F21-9F9A-44B3-A683-3BB2BDE9A9A4}">
      <formula1>2000</formula1>
      <formula2>2999</formula2>
    </dataValidation>
    <dataValidation imeMode="on" allowBlank="1" showInputMessage="1" showErrorMessage="1" sqref="D7:F7 D9:F9 D10:I10 L4:Q4" xr:uid="{893522E2-E878-4534-9279-DC45C43AB079}"/>
    <dataValidation imeMode="off" allowBlank="1" showInputMessage="1" showErrorMessage="1" sqref="K4" xr:uid="{981D30F1-5CB7-4BDB-B9E6-C823087FE66C}"/>
  </dataValidations>
  <hyperlinks>
    <hyperlink ref="C15" location="'2千歳・苫小牧・室蘭・日高地区'!A1" display="2千歳・苫小牧・室蘭・日高地区" xr:uid="{6E6C15E5-7450-4983-B70C-835316A3C4AF}"/>
    <hyperlink ref="C14" location="'1.札幌・江別・北広島・石狩市'!A1" display="1.札幌・江別・北広島・石狩市" xr:uid="{E8C020A8-5BAE-4F83-A5D3-525E0EDAFBFD}"/>
    <hyperlink ref="C16" location="'3.小樽・岩内・倶知安地区'!A1" display="3.小樽・岩内・倶知安地区" xr:uid="{6484F5E3-3720-4061-8A69-E3E215AAB7A2}"/>
    <hyperlink ref="C17" location="'4.長万部・八雲・桧山地区'!A1" display="4.長万部・八雲・桧山地区" xr:uid="{5C2FC183-6A09-4960-B7AC-9929CC59759F}"/>
    <hyperlink ref="C18" location="'5.函館・森・松前地区'!A1" display="5.函館・森・松前地区" xr:uid="{3F1ADE43-B090-483A-B57E-308322833C17}"/>
    <hyperlink ref="C19" location="'6.空知・深川・夕張・当別地区'!A1" display="6.空知・深川・夕張・当別地区" xr:uid="{CED45C02-B2E5-4491-AC5D-1B0679B10F8E}"/>
    <hyperlink ref="C20" location="'7.旭川・富良野・名寄・士別地区'!A1" display="7.旭川・富良野・名寄・士別地区" xr:uid="{37423D8D-0C9E-47C5-AC89-10B3EE6E9F1D}"/>
    <hyperlink ref="C21" location="'8.留萌・稚内・宗谷地区'!A1" display="8.留萌・稚内・宗谷地区" xr:uid="{53E865F4-7766-4AF9-B1E1-547375A713F0}"/>
    <hyperlink ref="C22" location="'9.北見・網走・紋別地区'!A1" display="9.北見・網走・紋別地区" xr:uid="{82A65023-DDD0-4556-BB28-4585F5182521}"/>
    <hyperlink ref="C23" location="'10.釧路・根室地区'!A1" display="10.釧路・根室地区" xr:uid="{36487178-A312-4812-A95C-FD00D979DE9D}"/>
    <hyperlink ref="C24" location="'11.帯広・十勝地区'!A1" display="11.帯広・十勝地区" xr:uid="{3F669BB3-C716-40EF-B3E2-209D0A9A2D9F}"/>
    <hyperlink ref="C15:D15" location="'2.千歳・苫小牧・室蘭・日高地区'!A1" display="2.千歳・苫小牧・室蘭・日高地区" xr:uid="{88FD1B1D-E132-49B6-8457-004E68EF171A}"/>
  </hyperlinks>
  <printOptions horizontalCentered="1" verticalCentered="1"/>
  <pageMargins left="0.19685039370078741" right="0.19685039370078741" top="0.31496062992125984" bottom="0.31496062992125984" header="0.19685039370078741" footer="0.19685039370078741"/>
  <pageSetup paperSize="9" scale="87" orientation="landscape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38FBD-B3FE-44EA-A8ED-CAD14B3AC583}">
  <sheetPr>
    <pageSetUpPr fitToPage="1"/>
  </sheetPr>
  <dimension ref="A1:K28"/>
  <sheetViews>
    <sheetView showGridLines="0" showZeros="0" view="pageBreakPreview" zoomScale="75" zoomScaleNormal="70" zoomScaleSheetLayoutView="75" workbookViewId="0"/>
  </sheetViews>
  <sheetFormatPr defaultColWidth="8.08203125" defaultRowHeight="13"/>
  <cols>
    <col min="1" max="1" width="11.1640625" style="53" bestFit="1" customWidth="1"/>
    <col min="2" max="2" width="24.5" style="53" bestFit="1" customWidth="1"/>
    <col min="3" max="3" width="14.5" style="53" bestFit="1" customWidth="1"/>
    <col min="4" max="4" width="10.08203125" style="53" bestFit="1" customWidth="1"/>
    <col min="5" max="5" width="13.6640625" style="53" bestFit="1" customWidth="1"/>
    <col min="6" max="6" width="11.1640625" style="53" bestFit="1" customWidth="1"/>
    <col min="7" max="7" width="10.08203125" style="53" customWidth="1"/>
    <col min="8" max="8" width="3.4140625" style="55" bestFit="1" customWidth="1"/>
    <col min="9" max="9" width="11.1640625" style="53" bestFit="1" customWidth="1"/>
    <col min="10" max="10" width="10.08203125" style="53" bestFit="1" customWidth="1"/>
    <col min="11" max="11" width="41.5" style="53" bestFit="1" customWidth="1"/>
    <col min="12" max="16384" width="8.08203125" style="53"/>
  </cols>
  <sheetData>
    <row r="1" spans="1:11" ht="19.5" thickBot="1">
      <c r="A1" s="52" t="s">
        <v>50</v>
      </c>
      <c r="D1" s="54" t="str">
        <f>IF(COUNTIF(C:C,"&lt;"&amp;DATE(YEAR($I$1)-1,MONTH($I$1)-0,1))&gt;0,"要メンテ：12ヶ月を経過している行があります","")</f>
        <v/>
      </c>
      <c r="I1" s="553">
        <f>表紙!J2</f>
        <v>46327</v>
      </c>
      <c r="J1" s="553"/>
      <c r="K1" s="53" t="s">
        <v>1638</v>
      </c>
    </row>
    <row r="2" spans="1:11" ht="28.5" customHeight="1">
      <c r="A2" s="554" t="s">
        <v>51</v>
      </c>
      <c r="B2" s="555"/>
      <c r="C2" s="555"/>
      <c r="D2" s="555"/>
      <c r="E2" s="556"/>
      <c r="F2" s="557" t="s">
        <v>52</v>
      </c>
      <c r="G2" s="555"/>
      <c r="H2" s="56" t="s">
        <v>53</v>
      </c>
      <c r="I2" s="558" t="s">
        <v>54</v>
      </c>
      <c r="J2" s="555"/>
      <c r="K2" s="559"/>
    </row>
    <row r="3" spans="1:11" ht="26.5" thickBot="1">
      <c r="A3" s="57" t="s">
        <v>55</v>
      </c>
      <c r="B3" s="58" t="s">
        <v>56</v>
      </c>
      <c r="C3" s="59" t="s">
        <v>57</v>
      </c>
      <c r="D3" s="59" t="s">
        <v>58</v>
      </c>
      <c r="E3" s="60" t="s">
        <v>59</v>
      </c>
      <c r="F3" s="61" t="s">
        <v>60</v>
      </c>
      <c r="G3" s="59" t="s">
        <v>61</v>
      </c>
      <c r="H3" s="62" t="s">
        <v>53</v>
      </c>
      <c r="I3" s="61" t="s">
        <v>62</v>
      </c>
      <c r="J3" s="59" t="s">
        <v>63</v>
      </c>
      <c r="K3" s="63" t="s">
        <v>64</v>
      </c>
    </row>
    <row r="4" spans="1:11" ht="14.5">
      <c r="A4" s="465">
        <v>1</v>
      </c>
      <c r="B4" s="466" t="s">
        <v>65</v>
      </c>
      <c r="C4" s="467"/>
      <c r="D4" s="468" t="s">
        <v>66</v>
      </c>
      <c r="E4" s="469" t="s">
        <v>67</v>
      </c>
      <c r="F4" s="470" t="s">
        <v>68</v>
      </c>
      <c r="G4" s="471" t="s">
        <v>69</v>
      </c>
      <c r="H4" s="472"/>
      <c r="I4" s="473"/>
      <c r="J4" s="474"/>
      <c r="K4" s="475" t="s">
        <v>1736</v>
      </c>
    </row>
    <row r="5" spans="1:11" ht="14.5">
      <c r="A5" s="64">
        <v>1</v>
      </c>
      <c r="B5" s="65" t="s">
        <v>65</v>
      </c>
      <c r="C5" s="66"/>
      <c r="D5" s="67" t="s">
        <v>66</v>
      </c>
      <c r="E5" s="68" t="s">
        <v>67</v>
      </c>
      <c r="F5" s="69" t="s">
        <v>70</v>
      </c>
      <c r="G5" s="70" t="s">
        <v>71</v>
      </c>
      <c r="H5" s="71"/>
      <c r="I5" s="72"/>
      <c r="J5" s="444"/>
      <c r="K5" s="73" t="s">
        <v>1732</v>
      </c>
    </row>
    <row r="6" spans="1:11" ht="14.5">
      <c r="A6" s="64">
        <v>1</v>
      </c>
      <c r="B6" s="65" t="s">
        <v>65</v>
      </c>
      <c r="C6" s="66"/>
      <c r="D6" s="67" t="s">
        <v>66</v>
      </c>
      <c r="E6" s="68" t="s">
        <v>67</v>
      </c>
      <c r="F6" s="69" t="s">
        <v>72</v>
      </c>
      <c r="G6" s="70" t="s">
        <v>73</v>
      </c>
      <c r="H6" s="71"/>
      <c r="I6" s="72"/>
      <c r="J6" s="444"/>
      <c r="K6" s="73" t="s">
        <v>1733</v>
      </c>
    </row>
    <row r="7" spans="1:11" ht="14.5">
      <c r="A7" s="64">
        <v>1</v>
      </c>
      <c r="B7" s="65" t="s">
        <v>65</v>
      </c>
      <c r="C7" s="66"/>
      <c r="D7" s="67" t="s">
        <v>66</v>
      </c>
      <c r="E7" s="68" t="s">
        <v>67</v>
      </c>
      <c r="F7" s="69" t="s">
        <v>74</v>
      </c>
      <c r="G7" s="70" t="s">
        <v>75</v>
      </c>
      <c r="H7" s="71"/>
      <c r="I7" s="72"/>
      <c r="J7" s="444"/>
      <c r="K7" s="73" t="s">
        <v>1734</v>
      </c>
    </row>
    <row r="8" spans="1:11" ht="14.5">
      <c r="A8" s="64">
        <v>1</v>
      </c>
      <c r="B8" s="65" t="s">
        <v>65</v>
      </c>
      <c r="C8" s="66"/>
      <c r="D8" s="67" t="s">
        <v>66</v>
      </c>
      <c r="E8" s="68" t="s">
        <v>67</v>
      </c>
      <c r="F8" s="69" t="s">
        <v>76</v>
      </c>
      <c r="G8" s="70" t="s">
        <v>77</v>
      </c>
      <c r="H8" s="71"/>
      <c r="I8" s="72"/>
      <c r="J8" s="444"/>
      <c r="K8" s="73" t="s">
        <v>1735</v>
      </c>
    </row>
    <row r="9" spans="1:11" ht="14.5">
      <c r="A9" s="79">
        <v>2</v>
      </c>
      <c r="B9" s="80" t="s">
        <v>78</v>
      </c>
      <c r="C9" s="74">
        <v>46204</v>
      </c>
      <c r="D9" s="75" t="s">
        <v>80</v>
      </c>
      <c r="E9" s="76" t="s">
        <v>1748</v>
      </c>
      <c r="F9" s="77" t="s">
        <v>1749</v>
      </c>
      <c r="G9" s="444" t="s">
        <v>1750</v>
      </c>
      <c r="H9" s="85"/>
      <c r="I9" s="455"/>
      <c r="J9" s="444"/>
      <c r="K9" s="479" t="s">
        <v>1751</v>
      </c>
    </row>
    <row r="10" spans="1:11" ht="14.5">
      <c r="A10" s="79">
        <v>2</v>
      </c>
      <c r="B10" s="80" t="s">
        <v>78</v>
      </c>
      <c r="C10" s="74">
        <v>46296</v>
      </c>
      <c r="D10" s="75" t="s">
        <v>80</v>
      </c>
      <c r="E10" s="76" t="s">
        <v>1760</v>
      </c>
      <c r="F10" s="77" t="s">
        <v>1757</v>
      </c>
      <c r="G10" s="444" t="s">
        <v>1758</v>
      </c>
      <c r="H10" s="85"/>
      <c r="I10" s="455"/>
      <c r="J10" s="444"/>
      <c r="K10" s="479" t="s">
        <v>1759</v>
      </c>
    </row>
    <row r="11" spans="1:11" ht="14.5">
      <c r="A11" s="79">
        <v>3</v>
      </c>
      <c r="B11" s="80" t="s">
        <v>1696</v>
      </c>
      <c r="C11" s="74">
        <v>45992</v>
      </c>
      <c r="D11" s="75" t="s">
        <v>1697</v>
      </c>
      <c r="E11" s="76" t="s">
        <v>1698</v>
      </c>
      <c r="F11" s="77"/>
      <c r="G11" s="444"/>
      <c r="H11" s="85"/>
      <c r="I11" s="455">
        <v>52025</v>
      </c>
      <c r="J11" s="444" t="s">
        <v>1699</v>
      </c>
      <c r="K11" s="479" t="s">
        <v>1700</v>
      </c>
    </row>
    <row r="12" spans="1:11" ht="14.5">
      <c r="A12" s="79">
        <v>3</v>
      </c>
      <c r="B12" s="80" t="s">
        <v>1696</v>
      </c>
      <c r="C12" s="74">
        <v>46174</v>
      </c>
      <c r="D12" s="75" t="s">
        <v>80</v>
      </c>
      <c r="E12" s="76" t="s">
        <v>1698</v>
      </c>
      <c r="F12" s="77" t="s">
        <v>1742</v>
      </c>
      <c r="G12" s="444" t="s">
        <v>1743</v>
      </c>
      <c r="H12" s="85"/>
      <c r="I12" s="455"/>
      <c r="J12" s="444"/>
      <c r="K12" s="479" t="s">
        <v>1744</v>
      </c>
    </row>
    <row r="13" spans="1:11" ht="14.5">
      <c r="A13" s="79">
        <v>4</v>
      </c>
      <c r="B13" s="80" t="s">
        <v>81</v>
      </c>
      <c r="C13" s="74">
        <v>45992</v>
      </c>
      <c r="D13" s="75" t="s">
        <v>80</v>
      </c>
      <c r="E13" s="76" t="s">
        <v>1701</v>
      </c>
      <c r="F13" s="77" t="s">
        <v>1702</v>
      </c>
      <c r="G13" s="70" t="s">
        <v>1703</v>
      </c>
      <c r="H13" s="85" t="s">
        <v>79</v>
      </c>
      <c r="I13" s="72"/>
      <c r="J13" s="444"/>
      <c r="K13" s="78" t="s">
        <v>1682</v>
      </c>
    </row>
    <row r="14" spans="1:11" ht="14.5">
      <c r="A14" s="79">
        <v>5</v>
      </c>
      <c r="B14" s="80" t="s">
        <v>82</v>
      </c>
      <c r="C14" s="81">
        <v>46143</v>
      </c>
      <c r="D14" s="82" t="s">
        <v>1727</v>
      </c>
      <c r="E14" s="83" t="s">
        <v>1728</v>
      </c>
      <c r="F14" s="77" t="s">
        <v>1729</v>
      </c>
      <c r="G14" s="84" t="s">
        <v>1730</v>
      </c>
      <c r="H14" s="85"/>
      <c r="I14" s="77"/>
      <c r="J14" s="445"/>
      <c r="K14" s="78" t="s">
        <v>1731</v>
      </c>
    </row>
    <row r="15" spans="1:11" ht="14.5">
      <c r="A15" s="79">
        <v>6</v>
      </c>
      <c r="B15" s="86" t="s">
        <v>83</v>
      </c>
      <c r="C15" s="81">
        <v>45962</v>
      </c>
      <c r="D15" s="82" t="s">
        <v>1690</v>
      </c>
      <c r="E15" s="83" t="s">
        <v>1685</v>
      </c>
      <c r="F15" s="77" t="s">
        <v>1691</v>
      </c>
      <c r="G15" s="84" t="s">
        <v>1692</v>
      </c>
      <c r="H15" s="85"/>
      <c r="I15" s="77"/>
      <c r="J15" s="445" t="s">
        <v>1693</v>
      </c>
      <c r="K15" s="78" t="s">
        <v>1694</v>
      </c>
    </row>
    <row r="16" spans="1:11" ht="14.5">
      <c r="A16" s="79">
        <v>6</v>
      </c>
      <c r="B16" s="86" t="s">
        <v>83</v>
      </c>
      <c r="C16" s="81">
        <v>46082</v>
      </c>
      <c r="D16" s="82" t="s">
        <v>80</v>
      </c>
      <c r="E16" s="83" t="s">
        <v>1709</v>
      </c>
      <c r="F16" s="77" t="s">
        <v>1711</v>
      </c>
      <c r="G16" s="84" t="s">
        <v>1710</v>
      </c>
      <c r="H16" s="85"/>
      <c r="I16" s="77"/>
      <c r="J16" s="445"/>
      <c r="K16" s="78" t="s">
        <v>1712</v>
      </c>
    </row>
    <row r="17" spans="1:11" ht="14.5">
      <c r="A17" s="79">
        <v>6</v>
      </c>
      <c r="B17" s="86" t="s">
        <v>83</v>
      </c>
      <c r="C17" s="81">
        <v>46174</v>
      </c>
      <c r="D17" s="82" t="s">
        <v>80</v>
      </c>
      <c r="E17" s="83" t="s">
        <v>1737</v>
      </c>
      <c r="F17" s="77" t="s">
        <v>1738</v>
      </c>
      <c r="G17" s="445" t="s">
        <v>1739</v>
      </c>
      <c r="H17" s="85"/>
      <c r="I17" s="77"/>
      <c r="J17" s="445"/>
      <c r="K17" s="78" t="s">
        <v>1740</v>
      </c>
    </row>
    <row r="18" spans="1:11" ht="14.5">
      <c r="A18" s="79">
        <v>6</v>
      </c>
      <c r="B18" s="86" t="s">
        <v>83</v>
      </c>
      <c r="C18" s="81">
        <v>46204</v>
      </c>
      <c r="D18" s="82" t="s">
        <v>80</v>
      </c>
      <c r="E18" s="83" t="s">
        <v>1752</v>
      </c>
      <c r="F18" s="77" t="s">
        <v>1753</v>
      </c>
      <c r="G18" s="445" t="s">
        <v>1754</v>
      </c>
      <c r="H18" s="85"/>
      <c r="I18" s="77"/>
      <c r="J18" s="445"/>
      <c r="K18" s="78" t="s">
        <v>1755</v>
      </c>
    </row>
    <row r="19" spans="1:11" ht="14.5">
      <c r="A19" s="79">
        <v>7</v>
      </c>
      <c r="B19" s="86" t="s">
        <v>84</v>
      </c>
      <c r="C19" s="81"/>
      <c r="D19" s="82"/>
      <c r="E19" s="83"/>
      <c r="F19" s="77"/>
      <c r="G19" s="84"/>
      <c r="H19" s="85" t="s">
        <v>79</v>
      </c>
      <c r="I19" s="77"/>
      <c r="J19" s="445"/>
      <c r="K19" s="78"/>
    </row>
    <row r="20" spans="1:11" ht="14.5">
      <c r="A20" s="79">
        <v>8</v>
      </c>
      <c r="B20" s="387" t="s">
        <v>85</v>
      </c>
      <c r="C20" s="81">
        <v>46113</v>
      </c>
      <c r="D20" s="82" t="s">
        <v>1690</v>
      </c>
      <c r="E20" s="83" t="s">
        <v>1715</v>
      </c>
      <c r="F20" s="77" t="s">
        <v>1716</v>
      </c>
      <c r="G20" s="84" t="s">
        <v>1719</v>
      </c>
      <c r="H20" s="85" t="s">
        <v>86</v>
      </c>
      <c r="I20" s="77"/>
      <c r="J20" s="445" t="s">
        <v>1722</v>
      </c>
      <c r="K20" s="479" t="s">
        <v>1723</v>
      </c>
    </row>
    <row r="21" spans="1:11" ht="14.5">
      <c r="A21" s="79">
        <v>8</v>
      </c>
      <c r="B21" s="387" t="s">
        <v>85</v>
      </c>
      <c r="C21" s="81">
        <v>46113</v>
      </c>
      <c r="D21" s="82" t="s">
        <v>80</v>
      </c>
      <c r="E21" s="83" t="s">
        <v>1715</v>
      </c>
      <c r="F21" s="77" t="s">
        <v>1717</v>
      </c>
      <c r="G21" s="84" t="s">
        <v>1720</v>
      </c>
      <c r="H21" s="85" t="s">
        <v>86</v>
      </c>
      <c r="I21" s="77"/>
      <c r="J21" s="445"/>
      <c r="K21" s="479" t="s">
        <v>1724</v>
      </c>
    </row>
    <row r="22" spans="1:11" ht="14.5">
      <c r="A22" s="79">
        <v>8</v>
      </c>
      <c r="B22" s="387" t="s">
        <v>85</v>
      </c>
      <c r="C22" s="81">
        <v>46113</v>
      </c>
      <c r="D22" s="82" t="s">
        <v>80</v>
      </c>
      <c r="E22" s="83" t="s">
        <v>1715</v>
      </c>
      <c r="F22" s="77" t="s">
        <v>1718</v>
      </c>
      <c r="G22" s="84" t="s">
        <v>1721</v>
      </c>
      <c r="H22" s="85" t="s">
        <v>86</v>
      </c>
      <c r="I22" s="77"/>
      <c r="J22" s="445"/>
      <c r="K22" s="479" t="s">
        <v>1725</v>
      </c>
    </row>
    <row r="23" spans="1:11" ht="14.5">
      <c r="A23" s="79">
        <v>8</v>
      </c>
      <c r="B23" s="387" t="s">
        <v>85</v>
      </c>
      <c r="C23" s="81">
        <v>46327</v>
      </c>
      <c r="D23" s="82" t="s">
        <v>80</v>
      </c>
      <c r="E23" s="83" t="s">
        <v>3148</v>
      </c>
      <c r="F23" s="77" t="s">
        <v>3149</v>
      </c>
      <c r="G23" s="84" t="s">
        <v>3150</v>
      </c>
      <c r="H23" s="85" t="s">
        <v>86</v>
      </c>
      <c r="I23" s="77"/>
      <c r="J23" s="445"/>
      <c r="K23" s="479" t="s">
        <v>3151</v>
      </c>
    </row>
    <row r="24" spans="1:11" ht="14.5">
      <c r="A24" s="79">
        <v>9</v>
      </c>
      <c r="B24" s="80" t="s">
        <v>87</v>
      </c>
      <c r="C24" s="87"/>
      <c r="D24" s="88"/>
      <c r="E24" s="89"/>
      <c r="F24" s="90"/>
      <c r="G24" s="91"/>
      <c r="H24" s="92" t="s">
        <v>79</v>
      </c>
      <c r="I24" s="90"/>
      <c r="J24" s="446"/>
      <c r="K24" s="93"/>
    </row>
    <row r="25" spans="1:11" ht="14.5">
      <c r="A25" s="79">
        <v>10</v>
      </c>
      <c r="B25" s="86" t="s">
        <v>88</v>
      </c>
      <c r="C25" s="81"/>
      <c r="D25" s="82"/>
      <c r="E25" s="83"/>
      <c r="F25" s="77"/>
      <c r="G25" s="84"/>
      <c r="H25" s="85"/>
      <c r="I25" s="77"/>
      <c r="J25" s="445"/>
      <c r="K25" s="479"/>
    </row>
    <row r="26" spans="1:11" ht="14.4" customHeight="1" thickBot="1">
      <c r="A26" s="431">
        <v>11</v>
      </c>
      <c r="B26" s="432" t="s">
        <v>89</v>
      </c>
      <c r="C26" s="433">
        <v>46054</v>
      </c>
      <c r="D26" s="434" t="s">
        <v>1704</v>
      </c>
      <c r="E26" s="435" t="s">
        <v>1705</v>
      </c>
      <c r="F26" s="456" t="s">
        <v>1706</v>
      </c>
      <c r="G26" s="436" t="s">
        <v>1707</v>
      </c>
      <c r="H26" s="437" t="s">
        <v>79</v>
      </c>
      <c r="I26" s="438"/>
      <c r="J26" s="484"/>
      <c r="K26" s="439" t="s">
        <v>1708</v>
      </c>
    </row>
    <row r="27" spans="1:11" ht="14.4" customHeight="1">
      <c r="A27" s="55"/>
      <c r="B27" s="309"/>
      <c r="C27" s="310"/>
      <c r="D27" s="55"/>
      <c r="F27" s="311"/>
      <c r="G27"/>
      <c r="H27" s="312"/>
      <c r="I27" s="313"/>
      <c r="J27"/>
    </row>
    <row r="28" spans="1:11">
      <c r="D28" s="53" t="s">
        <v>90</v>
      </c>
    </row>
  </sheetData>
  <sheetProtection algorithmName="SHA-512" hashValue="SNNRXlX3iinIy2TkNJrSKfCUzPFSAKJXfz9u7t0uSCjJQCeTfCPpNe3y6QHi2+w9hunptTWWmEybqwsvA82rsQ==" saltValue="Q8we8eqHg9qxhm8X2YaQvQ==" spinCount="100000" sheet="1" scenarios="1" formatCells="0" autoFilter="0"/>
  <autoFilter ref="A3:K26" xr:uid="{5643A9F6-A73A-4A3E-89D2-03F8DA486CFF}"/>
  <mergeCells count="4">
    <mergeCell ref="I1:J1"/>
    <mergeCell ref="A2:E2"/>
    <mergeCell ref="F2:G2"/>
    <mergeCell ref="I2:K2"/>
  </mergeCells>
  <phoneticPr fontId="3"/>
  <hyperlinks>
    <hyperlink ref="B4:B8" location="'1.札幌・江別・北広島・石狩市'!A1" display="'1.札幌・江別・北広島・石狩市'!A1" xr:uid="{01601537-ED57-4451-BF2C-E294D9648E77}"/>
    <hyperlink ref="B6:B7" location="'1.札幌・江別・北広島・石狩市'!A1" display="'1.札幌・江別・北広島・石狩市'!A1" xr:uid="{71F85956-559D-496A-9627-B22827596A9F}"/>
    <hyperlink ref="B19" location="'7.旭川・富良野・名寄・士別地区'!A1" display="'7.旭川・富良野・名寄・士別地区'!A1" xr:uid="{E34AA73A-3CDB-4430-9B7E-36FFEF29149C}"/>
    <hyperlink ref="B26" location="'11.帯広・十勝地区'!A1" display="'11.帯広・十勝地区'!A1" xr:uid="{59C173F9-D9A4-451D-A827-9E07336E4136}"/>
    <hyperlink ref="B24" location="'9.北見・網走・紋別地区'!A1" display="北見・網走・紋別地区" xr:uid="{41004D6C-524F-4639-B09E-4E4CD3D30580}"/>
    <hyperlink ref="B14" location="'5.函館・森・松前地区'!A1" display="函館・森・松前地区" xr:uid="{DC83886B-F776-4F1C-B1B1-BC13CF74A2EE}"/>
    <hyperlink ref="B25" location="'10.釧路・根室地区'!A1" display="'10.釧路・根室地区'!A1" xr:uid="{70FB7DBB-18A4-4839-8646-34ADFA596608}"/>
    <hyperlink ref="B11" location="'3.小樽・岩内・倶知安地区'!A1" display="小樽・岩内・倶知安地区" xr:uid="{6075B423-E0E4-4A8D-8A00-7C2368FEC70F}"/>
    <hyperlink ref="B13" location="'4.長万部・八雲・桧山地区'!A1" display="長万部・八雲・桧山地区" xr:uid="{1FF17E4D-6392-4DFE-AE42-C715EBBF988F}"/>
    <hyperlink ref="B20" location="'8.留萌・稚内・宗谷地区'!A1" display="'8.留萌・稚内・宗谷地区'!A1" xr:uid="{F0194DA7-3AA8-4342-8446-0F7B9F324A22}"/>
    <hyperlink ref="B21" location="'8.留萌・稚内・宗谷地区'!A1" display="'8.留萌・稚内・宗谷地区'!A1" xr:uid="{4801C9E1-A9FA-4D76-92E4-C413184F2817}"/>
    <hyperlink ref="B22" location="'8.留萌・稚内・宗谷地区'!A1" display="'8.留萌・稚内・宗谷地区'!A1" xr:uid="{3F72CFCB-1729-4F53-8A6E-B51DA2415860}"/>
    <hyperlink ref="B12" location="'3.小樽・岩内・倶知安地区'!A1" display="小樽・岩内・倶知安地区" xr:uid="{FEE1B319-A1A9-45E2-AE06-9E574A054049}"/>
    <hyperlink ref="B9" location="'2.千歳・苫小牧・室蘭・日高地区'!A1" display="千歳・苫小牧・室蘭・日高地区" xr:uid="{DEC7D4FE-0D81-49CE-881F-B27AE876C032}"/>
    <hyperlink ref="B10" location="'2.千歳・苫小牧・室蘭・日高地区'!A1" display="千歳・苫小牧・室蘭・日高地区" xr:uid="{F80CD34D-2325-4325-86DB-7EFA1D659224}"/>
    <hyperlink ref="B23" location="'8.留萌・稚内・宗谷地区'!A1" display="'8.留萌・稚内・宗谷地区'!A1" xr:uid="{9E0877AC-DFC1-43C5-A4D0-9A45832EAC88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4B939-58A5-443E-898C-E2A912554F2A}">
  <sheetPr>
    <tabColor rgb="FFFFC000"/>
    <pageSetUpPr fitToPage="1"/>
  </sheetPr>
  <dimension ref="A1:N545"/>
  <sheetViews>
    <sheetView view="pageBreakPreview" zoomScale="85" zoomScaleNormal="100" zoomScaleSheetLayoutView="85" workbookViewId="0"/>
  </sheetViews>
  <sheetFormatPr defaultColWidth="8.6640625" defaultRowHeight="26.5"/>
  <cols>
    <col min="1" max="1" width="12.5" style="503" bestFit="1" customWidth="1"/>
    <col min="2" max="2" width="7.33203125" style="503" bestFit="1" customWidth="1"/>
    <col min="3" max="3" width="20.83203125" style="503" hidden="1" customWidth="1"/>
    <col min="4" max="4" width="15.08203125" style="503" customWidth="1"/>
    <col min="5" max="5" width="24.5" style="503" bestFit="1" customWidth="1"/>
    <col min="6" max="6" width="11.1640625" style="504" customWidth="1"/>
    <col min="7" max="7" width="11.1640625" style="505" customWidth="1"/>
    <col min="8" max="8" width="8.6640625" style="506" hidden="1" customWidth="1"/>
    <col min="9" max="9" width="5.1640625" style="503" hidden="1" customWidth="1"/>
    <col min="10" max="10" width="25" style="503" hidden="1" customWidth="1"/>
    <col min="11" max="11" width="17.1640625" style="503" bestFit="1" customWidth="1"/>
    <col min="12" max="12" width="19.1640625" style="503" bestFit="1" customWidth="1"/>
    <col min="13" max="13" width="5.1640625" style="503" hidden="1" customWidth="1"/>
    <col min="14" max="14" width="62.08203125" style="507" bestFit="1" customWidth="1"/>
    <col min="15" max="16384" width="8.6640625" style="503"/>
  </cols>
  <sheetData>
    <row r="1" spans="1:14" s="491" customFormat="1" ht="18">
      <c r="A1" s="488" t="s">
        <v>1761</v>
      </c>
      <c r="B1" s="488"/>
      <c r="C1" s="489"/>
      <c r="D1" s="490">
        <f>表紙!D5</f>
        <v>0</v>
      </c>
      <c r="E1" s="491" t="str">
        <f>IF(表紙!D6=0,"",表紙!D6)</f>
        <v/>
      </c>
      <c r="F1" s="491" t="str">
        <f>IF(表紙!D7=0,"",表紙!D7)</f>
        <v/>
      </c>
      <c r="G1" s="491" t="str">
        <f>IF(表紙!D8=0,"",表紙!D8)</f>
        <v/>
      </c>
      <c r="H1" s="488" t="str">
        <f>IF(表紙!D9=0,"",表紙!D9)</f>
        <v/>
      </c>
      <c r="I1" s="488">
        <f>表紙!P4</f>
        <v>0</v>
      </c>
      <c r="J1" s="488" t="str">
        <f>IF(表紙!D10=0,"",表紙!D10)</f>
        <v/>
      </c>
      <c r="K1" s="492"/>
      <c r="L1" s="492"/>
      <c r="N1" s="493"/>
    </row>
    <row r="2" spans="1:14" s="491" customFormat="1" ht="24" customHeight="1">
      <c r="A2" s="494" t="s">
        <v>1762</v>
      </c>
      <c r="B2" s="494" t="s">
        <v>1763</v>
      </c>
      <c r="C2" s="494" t="s">
        <v>1764</v>
      </c>
      <c r="D2" s="494" t="s">
        <v>1765</v>
      </c>
      <c r="E2" s="494" t="s">
        <v>1766</v>
      </c>
      <c r="F2" s="494" t="s">
        <v>1767</v>
      </c>
      <c r="G2" s="495" t="s">
        <v>1768</v>
      </c>
      <c r="H2" s="494"/>
      <c r="I2" s="494"/>
      <c r="J2" s="494" t="s">
        <v>1769</v>
      </c>
      <c r="K2" s="494" t="s">
        <v>1770</v>
      </c>
      <c r="L2" s="494" t="s">
        <v>1771</v>
      </c>
      <c r="M2" s="494"/>
      <c r="N2" s="496" t="s">
        <v>1772</v>
      </c>
    </row>
    <row r="3" spans="1:14" ht="24" customHeight="1">
      <c r="A3" s="497">
        <v>1</v>
      </c>
      <c r="B3" s="497" t="s">
        <v>1773</v>
      </c>
      <c r="C3" s="497" t="s">
        <v>1774</v>
      </c>
      <c r="D3" s="497">
        <v>1010</v>
      </c>
      <c r="E3" s="497" t="s">
        <v>116</v>
      </c>
      <c r="F3" s="498">
        <v>4100</v>
      </c>
      <c r="G3" s="499" cm="1">
        <f t="array" aca="1" ref="G3" ca="1">INDIRECT( VLOOKUP(D3,参照マップ!A:E, 5, FALSE) )</f>
        <v>0</v>
      </c>
      <c r="H3" s="500"/>
      <c r="I3" s="497"/>
      <c r="J3" s="497">
        <v>1</v>
      </c>
      <c r="K3" s="497" t="s">
        <v>1775</v>
      </c>
      <c r="L3" s="497" t="s">
        <v>1776</v>
      </c>
      <c r="M3" s="501"/>
      <c r="N3" s="502"/>
    </row>
    <row r="4" spans="1:14" ht="24" customHeight="1">
      <c r="A4" s="497">
        <v>1</v>
      </c>
      <c r="B4" s="497" t="s">
        <v>1773</v>
      </c>
      <c r="C4" s="497" t="s">
        <v>1777</v>
      </c>
      <c r="D4" s="497">
        <v>1020</v>
      </c>
      <c r="E4" s="497" t="s">
        <v>1778</v>
      </c>
      <c r="F4" s="498">
        <v>6710</v>
      </c>
      <c r="G4" s="499" cm="1">
        <f t="array" aca="1" ref="G4" ca="1">INDIRECT( VLOOKUP(D4,参照マップ!A:E, 5, FALSE) )</f>
        <v>0</v>
      </c>
      <c r="H4" s="500"/>
      <c r="I4" s="497"/>
      <c r="J4" s="497">
        <v>2</v>
      </c>
      <c r="K4" s="497" t="s">
        <v>1775</v>
      </c>
      <c r="L4" s="497" t="s">
        <v>1776</v>
      </c>
      <c r="M4" s="501"/>
      <c r="N4" s="502"/>
    </row>
    <row r="5" spans="1:14" ht="24" customHeight="1">
      <c r="A5" s="497">
        <v>1</v>
      </c>
      <c r="B5" s="497" t="s">
        <v>1773</v>
      </c>
      <c r="C5" s="497" t="s">
        <v>1779</v>
      </c>
      <c r="D5" s="497">
        <v>1040</v>
      </c>
      <c r="E5" s="497" t="s">
        <v>145</v>
      </c>
      <c r="F5" s="498">
        <v>2180</v>
      </c>
      <c r="G5" s="499" cm="1">
        <f t="array" aca="1" ref="G5" ca="1">INDIRECT( VLOOKUP(D5,参照マップ!A:E, 5, FALSE) )</f>
        <v>0</v>
      </c>
      <c r="H5" s="500"/>
      <c r="I5" s="497"/>
      <c r="J5" s="497">
        <v>3</v>
      </c>
      <c r="K5" s="497" t="s">
        <v>1775</v>
      </c>
      <c r="L5" s="497" t="s">
        <v>1776</v>
      </c>
      <c r="M5" s="501"/>
      <c r="N5" s="502"/>
    </row>
    <row r="6" spans="1:14" ht="24" customHeight="1">
      <c r="A6" s="497">
        <v>1</v>
      </c>
      <c r="B6" s="497" t="s">
        <v>1773</v>
      </c>
      <c r="C6" s="497" t="s">
        <v>1780</v>
      </c>
      <c r="D6" s="497">
        <v>1070</v>
      </c>
      <c r="E6" s="497" t="s">
        <v>153</v>
      </c>
      <c r="F6" s="498">
        <v>1880</v>
      </c>
      <c r="G6" s="499" cm="1">
        <f t="array" aca="1" ref="G6" ca="1">INDIRECT( VLOOKUP(D6,参照マップ!A:E, 5, FALSE) )</f>
        <v>0</v>
      </c>
      <c r="H6" s="500"/>
      <c r="I6" s="497"/>
      <c r="J6" s="497">
        <v>4</v>
      </c>
      <c r="K6" s="497" t="s">
        <v>1775</v>
      </c>
      <c r="L6" s="497" t="s">
        <v>1776</v>
      </c>
      <c r="M6" s="501"/>
      <c r="N6" s="502"/>
    </row>
    <row r="7" spans="1:14" ht="24" customHeight="1">
      <c r="A7" s="497">
        <v>1</v>
      </c>
      <c r="B7" s="497" t="s">
        <v>1773</v>
      </c>
      <c r="C7" s="497" t="s">
        <v>1781</v>
      </c>
      <c r="D7" s="497">
        <v>1080</v>
      </c>
      <c r="E7" s="497" t="s">
        <v>161</v>
      </c>
      <c r="F7" s="498">
        <v>3740</v>
      </c>
      <c r="G7" s="499" cm="1">
        <f t="array" aca="1" ref="G7" ca="1">INDIRECT( VLOOKUP(D7,参照マップ!A:E, 5, FALSE) )</f>
        <v>0</v>
      </c>
      <c r="H7" s="500"/>
      <c r="I7" s="497"/>
      <c r="J7" s="497">
        <v>5</v>
      </c>
      <c r="K7" s="497" t="s">
        <v>1775</v>
      </c>
      <c r="L7" s="497" t="s">
        <v>1776</v>
      </c>
      <c r="M7" s="501"/>
      <c r="N7" s="502"/>
    </row>
    <row r="8" spans="1:14" ht="24" customHeight="1">
      <c r="A8" s="497">
        <v>1</v>
      </c>
      <c r="B8" s="497" t="s">
        <v>1773</v>
      </c>
      <c r="C8" s="497" t="s">
        <v>1782</v>
      </c>
      <c r="D8" s="497">
        <v>1090</v>
      </c>
      <c r="E8" s="497" t="s">
        <v>170</v>
      </c>
      <c r="F8" s="498">
        <v>2840</v>
      </c>
      <c r="G8" s="499" cm="1">
        <f t="array" aca="1" ref="G8" ca="1">INDIRECT( VLOOKUP(D8,参照マップ!A:E, 5, FALSE) )</f>
        <v>0</v>
      </c>
      <c r="H8" s="500"/>
      <c r="I8" s="497"/>
      <c r="J8" s="497">
        <v>6</v>
      </c>
      <c r="K8" s="497" t="s">
        <v>1775</v>
      </c>
      <c r="L8" s="497" t="s">
        <v>1776</v>
      </c>
      <c r="M8" s="501"/>
      <c r="N8" s="502"/>
    </row>
    <row r="9" spans="1:14" ht="24" customHeight="1">
      <c r="A9" s="497">
        <v>1</v>
      </c>
      <c r="B9" s="497" t="s">
        <v>1773</v>
      </c>
      <c r="C9" s="497" t="s">
        <v>1783</v>
      </c>
      <c r="D9" s="497">
        <v>1100</v>
      </c>
      <c r="E9" s="497" t="s">
        <v>1784</v>
      </c>
      <c r="F9" s="498">
        <v>2230</v>
      </c>
      <c r="G9" s="499" cm="1">
        <f t="array" aca="1" ref="G9" ca="1">INDIRECT( VLOOKUP(D9,参照マップ!A:E, 5, FALSE) )</f>
        <v>0</v>
      </c>
      <c r="H9" s="500"/>
      <c r="I9" s="497"/>
      <c r="J9" s="497">
        <v>7</v>
      </c>
      <c r="K9" s="497" t="s">
        <v>1775</v>
      </c>
      <c r="L9" s="497" t="s">
        <v>1776</v>
      </c>
      <c r="M9" s="501"/>
      <c r="N9" s="502"/>
    </row>
    <row r="10" spans="1:14" ht="24" customHeight="1">
      <c r="A10" s="497">
        <v>1</v>
      </c>
      <c r="B10" s="497" t="s">
        <v>1773</v>
      </c>
      <c r="C10" s="497" t="s">
        <v>1785</v>
      </c>
      <c r="D10" s="497">
        <v>1110</v>
      </c>
      <c r="E10" s="497" t="s">
        <v>186</v>
      </c>
      <c r="F10" s="498">
        <v>2250</v>
      </c>
      <c r="G10" s="499" cm="1">
        <f t="array" aca="1" ref="G10" ca="1">INDIRECT( VLOOKUP(D10,参照マップ!A:E, 5, FALSE) )</f>
        <v>0</v>
      </c>
      <c r="H10" s="500"/>
      <c r="I10" s="497"/>
      <c r="J10" s="497">
        <v>8</v>
      </c>
      <c r="K10" s="497" t="s">
        <v>1775</v>
      </c>
      <c r="L10" s="497" t="s">
        <v>1776</v>
      </c>
      <c r="M10" s="501"/>
      <c r="N10" s="502"/>
    </row>
    <row r="11" spans="1:14" ht="24" customHeight="1">
      <c r="A11" s="497">
        <v>1</v>
      </c>
      <c r="B11" s="497" t="s">
        <v>1773</v>
      </c>
      <c r="C11" s="497" t="s">
        <v>1786</v>
      </c>
      <c r="D11" s="497">
        <v>1120</v>
      </c>
      <c r="E11" s="497" t="s">
        <v>195</v>
      </c>
      <c r="F11" s="498">
        <v>2310</v>
      </c>
      <c r="G11" s="499" cm="1">
        <f t="array" aca="1" ref="G11" ca="1">INDIRECT( VLOOKUP(D11,参照マップ!A:E, 5, FALSE) )</f>
        <v>0</v>
      </c>
      <c r="H11" s="500"/>
      <c r="I11" s="497"/>
      <c r="J11" s="497">
        <v>9</v>
      </c>
      <c r="K11" s="497" t="s">
        <v>1775</v>
      </c>
      <c r="L11" s="497" t="s">
        <v>1776</v>
      </c>
      <c r="M11" s="501"/>
      <c r="N11" s="502"/>
    </row>
    <row r="12" spans="1:14" ht="24" customHeight="1">
      <c r="A12" s="497">
        <v>1</v>
      </c>
      <c r="B12" s="497" t="s">
        <v>1773</v>
      </c>
      <c r="C12" s="497" t="s">
        <v>1787</v>
      </c>
      <c r="D12" s="497">
        <v>1130</v>
      </c>
      <c r="E12" s="497" t="s">
        <v>203</v>
      </c>
      <c r="F12" s="498">
        <v>3600</v>
      </c>
      <c r="G12" s="499" cm="1">
        <f t="array" aca="1" ref="G12" ca="1">INDIRECT( VLOOKUP(D12,参照マップ!A:E, 5, FALSE) )</f>
        <v>0</v>
      </c>
      <c r="H12" s="500"/>
      <c r="I12" s="497"/>
      <c r="J12" s="497">
        <v>10</v>
      </c>
      <c r="K12" s="497" t="s">
        <v>1775</v>
      </c>
      <c r="L12" s="497" t="s">
        <v>1776</v>
      </c>
      <c r="M12" s="501"/>
      <c r="N12" s="502"/>
    </row>
    <row r="13" spans="1:14" ht="24" customHeight="1">
      <c r="A13" s="497">
        <v>1</v>
      </c>
      <c r="B13" s="497" t="s">
        <v>1773</v>
      </c>
      <c r="C13" s="497" t="s">
        <v>1788</v>
      </c>
      <c r="D13" s="497">
        <v>2015</v>
      </c>
      <c r="E13" s="497" t="s">
        <v>213</v>
      </c>
      <c r="F13" s="498">
        <v>5960</v>
      </c>
      <c r="G13" s="499" cm="1">
        <f t="array" aca="1" ref="G13" ca="1">INDIRECT( VLOOKUP(D13,参照マップ!A:E, 5, FALSE) )</f>
        <v>0</v>
      </c>
      <c r="H13" s="500"/>
      <c r="I13" s="497"/>
      <c r="J13" s="497">
        <v>11</v>
      </c>
      <c r="K13" s="497" t="s">
        <v>1789</v>
      </c>
      <c r="L13" s="497" t="s">
        <v>1790</v>
      </c>
      <c r="M13" s="501"/>
      <c r="N13" s="502"/>
    </row>
    <row r="14" spans="1:14" ht="24" customHeight="1">
      <c r="A14" s="497">
        <v>1</v>
      </c>
      <c r="B14" s="497" t="s">
        <v>1773</v>
      </c>
      <c r="C14" s="497" t="s">
        <v>1791</v>
      </c>
      <c r="D14" s="497">
        <v>2020</v>
      </c>
      <c r="E14" s="497" t="s">
        <v>231</v>
      </c>
      <c r="F14" s="498">
        <v>3950</v>
      </c>
      <c r="G14" s="499" cm="1">
        <f t="array" aca="1" ref="G14" ca="1">INDIRECT( VLOOKUP(D14,参照マップ!A:E, 5, FALSE) )</f>
        <v>0</v>
      </c>
      <c r="H14" s="500"/>
      <c r="I14" s="497"/>
      <c r="J14" s="497">
        <v>12</v>
      </c>
      <c r="K14" s="497" t="s">
        <v>1789</v>
      </c>
      <c r="L14" s="497" t="s">
        <v>1790</v>
      </c>
      <c r="M14" s="501"/>
      <c r="N14" s="502"/>
    </row>
    <row r="15" spans="1:14" ht="24" customHeight="1">
      <c r="A15" s="497">
        <v>1</v>
      </c>
      <c r="B15" s="497" t="s">
        <v>1773</v>
      </c>
      <c r="C15" s="497" t="s">
        <v>1792</v>
      </c>
      <c r="D15" s="497">
        <v>2025</v>
      </c>
      <c r="E15" s="497" t="s">
        <v>239</v>
      </c>
      <c r="F15" s="498">
        <v>3240</v>
      </c>
      <c r="G15" s="499" cm="1">
        <f t="array" aca="1" ref="G15" ca="1">INDIRECT( VLOOKUP(D15,参照マップ!A:E, 5, FALSE) )</f>
        <v>0</v>
      </c>
      <c r="H15" s="500"/>
      <c r="I15" s="497"/>
      <c r="J15" s="497">
        <v>13</v>
      </c>
      <c r="K15" s="497" t="s">
        <v>1789</v>
      </c>
      <c r="L15" s="497" t="s">
        <v>1790</v>
      </c>
      <c r="M15" s="501"/>
      <c r="N15" s="502"/>
    </row>
    <row r="16" spans="1:14" ht="24" customHeight="1">
      <c r="A16" s="497">
        <v>1</v>
      </c>
      <c r="B16" s="497" t="s">
        <v>1773</v>
      </c>
      <c r="C16" s="497" t="s">
        <v>1793</v>
      </c>
      <c r="D16" s="497">
        <v>2030</v>
      </c>
      <c r="E16" s="497" t="s">
        <v>248</v>
      </c>
      <c r="F16" s="498">
        <v>2380</v>
      </c>
      <c r="G16" s="499" cm="1">
        <f t="array" aca="1" ref="G16" ca="1">INDIRECT( VLOOKUP(D16,参照マップ!A:E, 5, FALSE) )</f>
        <v>0</v>
      </c>
      <c r="H16" s="500"/>
      <c r="I16" s="497"/>
      <c r="J16" s="497">
        <v>14</v>
      </c>
      <c r="K16" s="497" t="s">
        <v>1789</v>
      </c>
      <c r="L16" s="497" t="s">
        <v>1790</v>
      </c>
      <c r="M16" s="501"/>
      <c r="N16" s="502"/>
    </row>
    <row r="17" spans="1:14" ht="24" customHeight="1">
      <c r="A17" s="497">
        <v>1</v>
      </c>
      <c r="B17" s="497" t="s">
        <v>1773</v>
      </c>
      <c r="C17" s="497" t="s">
        <v>1794</v>
      </c>
      <c r="D17" s="497">
        <v>2040</v>
      </c>
      <c r="E17" s="497" t="s">
        <v>257</v>
      </c>
      <c r="F17" s="498">
        <v>3840</v>
      </c>
      <c r="G17" s="499" cm="1">
        <f t="array" aca="1" ref="G17" ca="1">INDIRECT( VLOOKUP(D17,参照マップ!A:E, 5, FALSE) )</f>
        <v>0</v>
      </c>
      <c r="H17" s="500"/>
      <c r="I17" s="497"/>
      <c r="J17" s="497">
        <v>15</v>
      </c>
      <c r="K17" s="497" t="s">
        <v>1789</v>
      </c>
      <c r="L17" s="497" t="s">
        <v>1790</v>
      </c>
      <c r="M17" s="501"/>
      <c r="N17" s="502"/>
    </row>
    <row r="18" spans="1:14" ht="24" customHeight="1">
      <c r="A18" s="497">
        <v>1</v>
      </c>
      <c r="B18" s="497" t="s">
        <v>1773</v>
      </c>
      <c r="C18" s="497" t="s">
        <v>1795</v>
      </c>
      <c r="D18" s="497">
        <v>2050</v>
      </c>
      <c r="E18" s="497" t="s">
        <v>265</v>
      </c>
      <c r="F18" s="498">
        <v>3320</v>
      </c>
      <c r="G18" s="499" cm="1">
        <f t="array" aca="1" ref="G18" ca="1">INDIRECT( VLOOKUP(D18,参照マップ!A:E, 5, FALSE) )</f>
        <v>0</v>
      </c>
      <c r="H18" s="500"/>
      <c r="I18" s="497"/>
      <c r="J18" s="497">
        <v>16</v>
      </c>
      <c r="K18" s="497" t="s">
        <v>1789</v>
      </c>
      <c r="L18" s="497" t="s">
        <v>1790</v>
      </c>
      <c r="M18" s="501"/>
      <c r="N18" s="502"/>
    </row>
    <row r="19" spans="1:14" ht="24" customHeight="1">
      <c r="A19" s="497">
        <v>1</v>
      </c>
      <c r="B19" s="497" t="s">
        <v>1773</v>
      </c>
      <c r="C19" s="497" t="s">
        <v>1796</v>
      </c>
      <c r="D19" s="497">
        <v>2055</v>
      </c>
      <c r="E19" s="497" t="s">
        <v>273</v>
      </c>
      <c r="F19" s="498">
        <v>1950</v>
      </c>
      <c r="G19" s="499" cm="1">
        <f t="array" aca="1" ref="G19" ca="1">INDIRECT( VLOOKUP(D19,参照マップ!A:E, 5, FALSE) )</f>
        <v>0</v>
      </c>
      <c r="H19" s="500"/>
      <c r="I19" s="497"/>
      <c r="J19" s="497">
        <v>17</v>
      </c>
      <c r="K19" s="497" t="s">
        <v>1789</v>
      </c>
      <c r="L19" s="497" t="s">
        <v>1790</v>
      </c>
      <c r="M19" s="501"/>
      <c r="N19" s="502"/>
    </row>
    <row r="20" spans="1:14" ht="24" customHeight="1">
      <c r="A20" s="497">
        <v>1</v>
      </c>
      <c r="B20" s="497" t="s">
        <v>1773</v>
      </c>
      <c r="C20" s="497" t="s">
        <v>1797</v>
      </c>
      <c r="D20" s="497">
        <v>2060</v>
      </c>
      <c r="E20" s="497" t="s">
        <v>1798</v>
      </c>
      <c r="F20" s="498">
        <v>2930</v>
      </c>
      <c r="G20" s="499" cm="1">
        <f t="array" aca="1" ref="G20" ca="1">INDIRECT( VLOOKUP(D20,参照マップ!A:E, 5, FALSE) )</f>
        <v>0</v>
      </c>
      <c r="H20" s="500"/>
      <c r="I20" s="497"/>
      <c r="J20" s="497">
        <v>18</v>
      </c>
      <c r="K20" s="497" t="s">
        <v>1789</v>
      </c>
      <c r="L20" s="497" t="s">
        <v>1790</v>
      </c>
      <c r="M20" s="501"/>
      <c r="N20" s="502"/>
    </row>
    <row r="21" spans="1:14" ht="24" customHeight="1">
      <c r="A21" s="497">
        <v>1</v>
      </c>
      <c r="B21" s="497" t="s">
        <v>1773</v>
      </c>
      <c r="C21" s="497" t="s">
        <v>1799</v>
      </c>
      <c r="D21" s="497">
        <v>2070</v>
      </c>
      <c r="E21" s="497" t="s">
        <v>290</v>
      </c>
      <c r="F21" s="498">
        <v>3550</v>
      </c>
      <c r="G21" s="499" cm="1">
        <f t="array" aca="1" ref="G21" ca="1">INDIRECT( VLOOKUP(D21,参照マップ!A:E, 5, FALSE) )</f>
        <v>0</v>
      </c>
      <c r="H21" s="500"/>
      <c r="I21" s="497"/>
      <c r="J21" s="497">
        <v>19</v>
      </c>
      <c r="K21" s="497" t="s">
        <v>1789</v>
      </c>
      <c r="L21" s="497" t="s">
        <v>1790</v>
      </c>
      <c r="M21" s="501"/>
      <c r="N21" s="502"/>
    </row>
    <row r="22" spans="1:14" ht="24" customHeight="1">
      <c r="A22" s="497">
        <v>1</v>
      </c>
      <c r="B22" s="497" t="s">
        <v>1773</v>
      </c>
      <c r="C22" s="497" t="s">
        <v>1800</v>
      </c>
      <c r="D22" s="497">
        <v>2080</v>
      </c>
      <c r="E22" s="497" t="s">
        <v>300</v>
      </c>
      <c r="F22" s="498">
        <v>3850</v>
      </c>
      <c r="G22" s="499" cm="1">
        <f t="array" aca="1" ref="G22" ca="1">INDIRECT( VLOOKUP(D22,参照マップ!A:E, 5, FALSE) )</f>
        <v>0</v>
      </c>
      <c r="H22" s="500"/>
      <c r="I22" s="497"/>
      <c r="J22" s="497">
        <v>20</v>
      </c>
      <c r="K22" s="497" t="s">
        <v>1801</v>
      </c>
      <c r="L22" s="497" t="s">
        <v>1802</v>
      </c>
      <c r="M22" s="501"/>
      <c r="N22" s="502"/>
    </row>
    <row r="23" spans="1:14" ht="24" customHeight="1">
      <c r="A23" s="497">
        <v>1</v>
      </c>
      <c r="B23" s="497" t="s">
        <v>1773</v>
      </c>
      <c r="C23" s="497" t="s">
        <v>1803</v>
      </c>
      <c r="D23" s="497">
        <v>2090</v>
      </c>
      <c r="E23" s="497" t="s">
        <v>308</v>
      </c>
      <c r="F23" s="498">
        <v>3220</v>
      </c>
      <c r="G23" s="499" cm="1">
        <f t="array" aca="1" ref="G23" ca="1">INDIRECT( VLOOKUP(D23,参照マップ!A:E, 5, FALSE) )</f>
        <v>0</v>
      </c>
      <c r="H23" s="500"/>
      <c r="I23" s="497"/>
      <c r="J23" s="497">
        <v>21</v>
      </c>
      <c r="K23" s="497" t="s">
        <v>1801</v>
      </c>
      <c r="L23" s="497" t="s">
        <v>1802</v>
      </c>
      <c r="M23" s="501"/>
      <c r="N23" s="502"/>
    </row>
    <row r="24" spans="1:14" ht="24" customHeight="1">
      <c r="A24" s="497">
        <v>1</v>
      </c>
      <c r="B24" s="497" t="s">
        <v>1773</v>
      </c>
      <c r="C24" s="497" t="s">
        <v>1804</v>
      </c>
      <c r="D24" s="497">
        <v>2100</v>
      </c>
      <c r="E24" s="497" t="s">
        <v>314</v>
      </c>
      <c r="F24" s="498">
        <v>3690</v>
      </c>
      <c r="G24" s="499" cm="1">
        <f t="array" aca="1" ref="G24" ca="1">INDIRECT( VLOOKUP(D24,参照マップ!A:E, 5, FALSE) )</f>
        <v>0</v>
      </c>
      <c r="H24" s="500"/>
      <c r="I24" s="497"/>
      <c r="J24" s="497">
        <v>22</v>
      </c>
      <c r="K24" s="497" t="s">
        <v>1801</v>
      </c>
      <c r="L24" s="497" t="s">
        <v>1802</v>
      </c>
      <c r="M24" s="501"/>
      <c r="N24" s="502"/>
    </row>
    <row r="25" spans="1:14" ht="24" customHeight="1">
      <c r="A25" s="497">
        <v>1</v>
      </c>
      <c r="B25" s="497" t="s">
        <v>1773</v>
      </c>
      <c r="C25" s="497" t="s">
        <v>1805</v>
      </c>
      <c r="D25" s="497">
        <v>2120</v>
      </c>
      <c r="E25" s="497" t="s">
        <v>1806</v>
      </c>
      <c r="F25" s="498">
        <v>2310</v>
      </c>
      <c r="G25" s="499" cm="1">
        <f t="array" aca="1" ref="G25" ca="1">INDIRECT( VLOOKUP(D25,参照マップ!A:E, 5, FALSE) )</f>
        <v>0</v>
      </c>
      <c r="H25" s="500"/>
      <c r="I25" s="497"/>
      <c r="J25" s="497">
        <v>23</v>
      </c>
      <c r="K25" s="497" t="s">
        <v>1801</v>
      </c>
      <c r="L25" s="497" t="s">
        <v>1802</v>
      </c>
      <c r="M25" s="501"/>
      <c r="N25" s="502"/>
    </row>
    <row r="26" spans="1:14" ht="24" customHeight="1">
      <c r="A26" s="497">
        <v>1</v>
      </c>
      <c r="B26" s="497" t="s">
        <v>1773</v>
      </c>
      <c r="C26" s="497" t="s">
        <v>1807</v>
      </c>
      <c r="D26" s="497">
        <v>2130</v>
      </c>
      <c r="E26" s="497" t="s">
        <v>1808</v>
      </c>
      <c r="F26" s="498">
        <v>3200</v>
      </c>
      <c r="G26" s="499" cm="1">
        <f t="array" aca="1" ref="G26" ca="1">INDIRECT( VLOOKUP(D26,参照マップ!A:E, 5, FALSE) )</f>
        <v>0</v>
      </c>
      <c r="H26" s="500"/>
      <c r="I26" s="497"/>
      <c r="J26" s="497">
        <v>24</v>
      </c>
      <c r="K26" s="497" t="s">
        <v>1801</v>
      </c>
      <c r="L26" s="497" t="s">
        <v>1802</v>
      </c>
      <c r="M26" s="501"/>
      <c r="N26" s="502"/>
    </row>
    <row r="27" spans="1:14" ht="24" customHeight="1">
      <c r="A27" s="497">
        <v>1</v>
      </c>
      <c r="B27" s="497" t="s">
        <v>1773</v>
      </c>
      <c r="C27" s="497" t="s">
        <v>1809</v>
      </c>
      <c r="D27" s="497">
        <v>3020</v>
      </c>
      <c r="E27" s="497" t="s">
        <v>119</v>
      </c>
      <c r="F27" s="498">
        <v>2890</v>
      </c>
      <c r="G27" s="499" cm="1">
        <f t="array" aca="1" ref="G27" ca="1">INDIRECT( VLOOKUP(D27,参照マップ!A:E, 5, FALSE) )</f>
        <v>0</v>
      </c>
      <c r="H27" s="500"/>
      <c r="I27" s="497"/>
      <c r="J27" s="497">
        <v>25</v>
      </c>
      <c r="K27" s="497" t="s">
        <v>1810</v>
      </c>
      <c r="L27" s="497" t="s">
        <v>1811</v>
      </c>
      <c r="M27" s="501"/>
      <c r="N27" s="502"/>
    </row>
    <row r="28" spans="1:14" ht="24" customHeight="1">
      <c r="A28" s="497">
        <v>1</v>
      </c>
      <c r="B28" s="497" t="s">
        <v>1773</v>
      </c>
      <c r="C28" s="497" t="s">
        <v>1812</v>
      </c>
      <c r="D28" s="497">
        <v>3030</v>
      </c>
      <c r="E28" s="497" t="s">
        <v>129</v>
      </c>
      <c r="F28" s="498">
        <v>2760</v>
      </c>
      <c r="G28" s="499" cm="1">
        <f t="array" aca="1" ref="G28" ca="1">INDIRECT( VLOOKUP(D28,参照マップ!A:E, 5, FALSE) )</f>
        <v>0</v>
      </c>
      <c r="H28" s="500"/>
      <c r="I28" s="497"/>
      <c r="J28" s="497">
        <v>26</v>
      </c>
      <c r="K28" s="497" t="s">
        <v>1810</v>
      </c>
      <c r="L28" s="497" t="s">
        <v>1811</v>
      </c>
      <c r="M28" s="501"/>
      <c r="N28" s="502"/>
    </row>
    <row r="29" spans="1:14" ht="24" customHeight="1">
      <c r="A29" s="497">
        <v>1</v>
      </c>
      <c r="B29" s="497" t="s">
        <v>1773</v>
      </c>
      <c r="C29" s="497" t="s">
        <v>1813</v>
      </c>
      <c r="D29" s="497">
        <v>3040</v>
      </c>
      <c r="E29" s="497" t="s">
        <v>1814</v>
      </c>
      <c r="F29" s="498">
        <v>2770</v>
      </c>
      <c r="G29" s="499" cm="1">
        <f t="array" aca="1" ref="G29" ca="1">INDIRECT( VLOOKUP(D29,参照マップ!A:E, 5, FALSE) )</f>
        <v>0</v>
      </c>
      <c r="H29" s="500"/>
      <c r="I29" s="497"/>
      <c r="J29" s="497">
        <v>27</v>
      </c>
      <c r="K29" s="497" t="s">
        <v>1810</v>
      </c>
      <c r="L29" s="497" t="s">
        <v>1811</v>
      </c>
      <c r="M29" s="501"/>
      <c r="N29" s="502"/>
    </row>
    <row r="30" spans="1:14" ht="24" customHeight="1">
      <c r="A30" s="497">
        <v>1</v>
      </c>
      <c r="B30" s="497" t="s">
        <v>1773</v>
      </c>
      <c r="C30" s="497" t="s">
        <v>1815</v>
      </c>
      <c r="D30" s="497">
        <v>3041</v>
      </c>
      <c r="E30" s="497" t="s">
        <v>1816</v>
      </c>
      <c r="F30" s="498">
        <v>1790</v>
      </c>
      <c r="G30" s="499" cm="1">
        <f t="array" aca="1" ref="G30" ca="1">INDIRECT( VLOOKUP(D30,参照マップ!A:E, 5, FALSE) )</f>
        <v>0</v>
      </c>
      <c r="H30" s="500"/>
      <c r="I30" s="497"/>
      <c r="J30" s="497">
        <v>28</v>
      </c>
      <c r="K30" s="497" t="s">
        <v>1810</v>
      </c>
      <c r="L30" s="497" t="s">
        <v>1811</v>
      </c>
      <c r="M30" s="501"/>
      <c r="N30" s="502"/>
    </row>
    <row r="31" spans="1:14" ht="24" customHeight="1">
      <c r="A31" s="497">
        <v>1</v>
      </c>
      <c r="B31" s="497" t="s">
        <v>1773</v>
      </c>
      <c r="C31" s="497" t="s">
        <v>1817</v>
      </c>
      <c r="D31" s="497">
        <v>3050</v>
      </c>
      <c r="E31" s="497" t="s">
        <v>155</v>
      </c>
      <c r="F31" s="498">
        <v>4000</v>
      </c>
      <c r="G31" s="499" cm="1">
        <f t="array" aca="1" ref="G31" ca="1">INDIRECT( VLOOKUP(D31,参照マップ!A:E, 5, FALSE) )</f>
        <v>0</v>
      </c>
      <c r="H31" s="500"/>
      <c r="I31" s="497"/>
      <c r="J31" s="497">
        <v>29</v>
      </c>
      <c r="K31" s="497" t="s">
        <v>1810</v>
      </c>
      <c r="L31" s="497" t="s">
        <v>1811</v>
      </c>
      <c r="M31" s="501"/>
      <c r="N31" s="502"/>
    </row>
    <row r="32" spans="1:14" ht="24" customHeight="1">
      <c r="A32" s="497">
        <v>1</v>
      </c>
      <c r="B32" s="497" t="s">
        <v>1773</v>
      </c>
      <c r="C32" s="497" t="s">
        <v>1818</v>
      </c>
      <c r="D32" s="497">
        <v>3060</v>
      </c>
      <c r="E32" s="497" t="s">
        <v>163</v>
      </c>
      <c r="F32" s="498">
        <v>2660</v>
      </c>
      <c r="G32" s="499" cm="1">
        <f t="array" aca="1" ref="G32" ca="1">INDIRECT( VLOOKUP(D32,参照マップ!A:E, 5, FALSE) )</f>
        <v>0</v>
      </c>
      <c r="H32" s="500"/>
      <c r="I32" s="497"/>
      <c r="J32" s="497">
        <v>30</v>
      </c>
      <c r="K32" s="497" t="s">
        <v>1810</v>
      </c>
      <c r="L32" s="497" t="s">
        <v>1811</v>
      </c>
      <c r="M32" s="501"/>
      <c r="N32" s="502"/>
    </row>
    <row r="33" spans="1:14" ht="24" customHeight="1">
      <c r="A33" s="497">
        <v>1</v>
      </c>
      <c r="B33" s="497" t="s">
        <v>1773</v>
      </c>
      <c r="C33" s="497" t="s">
        <v>1819</v>
      </c>
      <c r="D33" s="497">
        <v>3070</v>
      </c>
      <c r="E33" s="497" t="s">
        <v>172</v>
      </c>
      <c r="F33" s="498">
        <v>2980</v>
      </c>
      <c r="G33" s="499" cm="1">
        <f t="array" aca="1" ref="G33" ca="1">INDIRECT( VLOOKUP(D33,参照マップ!A:E, 5, FALSE) )</f>
        <v>0</v>
      </c>
      <c r="H33" s="500"/>
      <c r="I33" s="497"/>
      <c r="J33" s="497">
        <v>31</v>
      </c>
      <c r="K33" s="497" t="s">
        <v>1810</v>
      </c>
      <c r="L33" s="497" t="s">
        <v>1811</v>
      </c>
      <c r="M33" s="501"/>
      <c r="N33" s="502"/>
    </row>
    <row r="34" spans="1:14" ht="24" customHeight="1">
      <c r="A34" s="497">
        <v>1</v>
      </c>
      <c r="B34" s="497" t="s">
        <v>1773</v>
      </c>
      <c r="C34" s="497" t="s">
        <v>1820</v>
      </c>
      <c r="D34" s="497">
        <v>3080</v>
      </c>
      <c r="E34" s="497" t="s">
        <v>180</v>
      </c>
      <c r="F34" s="498">
        <v>210</v>
      </c>
      <c r="G34" s="499" cm="1">
        <f t="array" aca="1" ref="G34" ca="1">INDIRECT( VLOOKUP(D34,参照マップ!A:E, 5, FALSE) )</f>
        <v>0</v>
      </c>
      <c r="H34" s="500"/>
      <c r="I34" s="497"/>
      <c r="J34" s="497">
        <v>32</v>
      </c>
      <c r="K34" s="497" t="s">
        <v>1810</v>
      </c>
      <c r="L34" s="497" t="s">
        <v>1811</v>
      </c>
      <c r="M34" s="501"/>
      <c r="N34" s="502"/>
    </row>
    <row r="35" spans="1:14" ht="24" customHeight="1">
      <c r="A35" s="497">
        <v>1</v>
      </c>
      <c r="B35" s="497" t="s">
        <v>1773</v>
      </c>
      <c r="C35" s="497" t="s">
        <v>1821</v>
      </c>
      <c r="D35" s="497">
        <v>4010</v>
      </c>
      <c r="E35" s="497" t="s">
        <v>189</v>
      </c>
      <c r="F35" s="498">
        <v>3200</v>
      </c>
      <c r="G35" s="499" cm="1">
        <f t="array" aca="1" ref="G35" ca="1">INDIRECT( VLOOKUP(D35,参照マップ!A:E, 5, FALSE) )</f>
        <v>0</v>
      </c>
      <c r="H35" s="500"/>
      <c r="I35" s="497"/>
      <c r="J35" s="497">
        <v>33</v>
      </c>
      <c r="K35" s="497" t="s">
        <v>1822</v>
      </c>
      <c r="L35" s="497" t="s">
        <v>1823</v>
      </c>
      <c r="M35" s="501"/>
      <c r="N35" s="502"/>
    </row>
    <row r="36" spans="1:14" ht="24" customHeight="1">
      <c r="A36" s="497">
        <v>1</v>
      </c>
      <c r="B36" s="497" t="s">
        <v>1773</v>
      </c>
      <c r="C36" s="497" t="s">
        <v>1824</v>
      </c>
      <c r="D36" s="497">
        <v>4012</v>
      </c>
      <c r="E36" s="497" t="s">
        <v>197</v>
      </c>
      <c r="F36" s="498">
        <v>2540</v>
      </c>
      <c r="G36" s="499" cm="1">
        <f t="array" aca="1" ref="G36" ca="1">INDIRECT( VLOOKUP(D36,参照マップ!A:E, 5, FALSE) )</f>
        <v>0</v>
      </c>
      <c r="H36" s="500"/>
      <c r="I36" s="497"/>
      <c r="J36" s="497">
        <v>34</v>
      </c>
      <c r="K36" s="497" t="s">
        <v>1822</v>
      </c>
      <c r="L36" s="497" t="s">
        <v>1823</v>
      </c>
      <c r="M36" s="501"/>
      <c r="N36" s="502"/>
    </row>
    <row r="37" spans="1:14" ht="24" customHeight="1">
      <c r="A37" s="497">
        <v>1</v>
      </c>
      <c r="B37" s="497" t="s">
        <v>1773</v>
      </c>
      <c r="C37" s="497" t="s">
        <v>1825</v>
      </c>
      <c r="D37" s="497">
        <v>4020</v>
      </c>
      <c r="E37" s="497" t="s">
        <v>205</v>
      </c>
      <c r="F37" s="498">
        <v>2300</v>
      </c>
      <c r="G37" s="499" cm="1">
        <f t="array" aca="1" ref="G37" ca="1">INDIRECT( VLOOKUP(D37,参照マップ!A:E, 5, FALSE) )</f>
        <v>0</v>
      </c>
      <c r="H37" s="500"/>
      <c r="I37" s="497"/>
      <c r="J37" s="497">
        <v>35</v>
      </c>
      <c r="K37" s="497" t="s">
        <v>1822</v>
      </c>
      <c r="L37" s="497" t="s">
        <v>1823</v>
      </c>
      <c r="M37" s="501"/>
      <c r="N37" s="502"/>
    </row>
    <row r="38" spans="1:14" ht="24" customHeight="1">
      <c r="A38" s="497">
        <v>1</v>
      </c>
      <c r="B38" s="497" t="s">
        <v>1773</v>
      </c>
      <c r="C38" s="497" t="s">
        <v>1826</v>
      </c>
      <c r="D38" s="497">
        <v>4040</v>
      </c>
      <c r="E38" s="497" t="s">
        <v>1827</v>
      </c>
      <c r="F38" s="498">
        <v>1710</v>
      </c>
      <c r="G38" s="499" cm="1">
        <f t="array" aca="1" ref="G38" ca="1">INDIRECT( VLOOKUP(D38,参照マップ!A:E, 5, FALSE) )</f>
        <v>0</v>
      </c>
      <c r="H38" s="500"/>
      <c r="I38" s="497"/>
      <c r="J38" s="497">
        <v>36</v>
      </c>
      <c r="K38" s="497" t="s">
        <v>1822</v>
      </c>
      <c r="L38" s="497" t="s">
        <v>1823</v>
      </c>
      <c r="M38" s="501"/>
      <c r="N38" s="502"/>
    </row>
    <row r="39" spans="1:14" ht="24" customHeight="1">
      <c r="A39" s="497">
        <v>1</v>
      </c>
      <c r="B39" s="497" t="s">
        <v>1773</v>
      </c>
      <c r="C39" s="497" t="s">
        <v>1828</v>
      </c>
      <c r="D39" s="497">
        <v>4050</v>
      </c>
      <c r="E39" s="497" t="s">
        <v>224</v>
      </c>
      <c r="F39" s="498">
        <v>2110</v>
      </c>
      <c r="G39" s="499" cm="1">
        <f t="array" aca="1" ref="G39" ca="1">INDIRECT( VLOOKUP(D39,参照マップ!A:E, 5, FALSE) )</f>
        <v>0</v>
      </c>
      <c r="H39" s="500"/>
      <c r="I39" s="497"/>
      <c r="J39" s="497">
        <v>37</v>
      </c>
      <c r="K39" s="497" t="s">
        <v>1822</v>
      </c>
      <c r="L39" s="497" t="s">
        <v>1823</v>
      </c>
      <c r="M39" s="501"/>
      <c r="N39" s="502"/>
    </row>
    <row r="40" spans="1:14" ht="24" customHeight="1">
      <c r="A40" s="497">
        <v>1</v>
      </c>
      <c r="B40" s="497" t="s">
        <v>1773</v>
      </c>
      <c r="C40" s="497" t="s">
        <v>1829</v>
      </c>
      <c r="D40" s="497">
        <v>4060</v>
      </c>
      <c r="E40" s="497" t="s">
        <v>1830</v>
      </c>
      <c r="F40" s="498">
        <v>2240</v>
      </c>
      <c r="G40" s="499" cm="1">
        <f t="array" aca="1" ref="G40" ca="1">INDIRECT( VLOOKUP(D40,参照マップ!A:E, 5, FALSE) )</f>
        <v>0</v>
      </c>
      <c r="H40" s="500"/>
      <c r="I40" s="497"/>
      <c r="J40" s="497">
        <v>38</v>
      </c>
      <c r="K40" s="497" t="s">
        <v>1822</v>
      </c>
      <c r="L40" s="497" t="s">
        <v>1823</v>
      </c>
      <c r="M40" s="501"/>
      <c r="N40" s="502"/>
    </row>
    <row r="41" spans="1:14" ht="24" customHeight="1">
      <c r="A41" s="497">
        <v>1</v>
      </c>
      <c r="B41" s="497" t="s">
        <v>1773</v>
      </c>
      <c r="C41" s="497" t="s">
        <v>1831</v>
      </c>
      <c r="D41" s="497">
        <v>4072</v>
      </c>
      <c r="E41" s="497" t="s">
        <v>241</v>
      </c>
      <c r="F41" s="498">
        <v>3250</v>
      </c>
      <c r="G41" s="499" cm="1">
        <f t="array" aca="1" ref="G41" ca="1">INDIRECT( VLOOKUP(D41,参照マップ!A:E, 5, FALSE) )</f>
        <v>0</v>
      </c>
      <c r="H41" s="500"/>
      <c r="I41" s="497"/>
      <c r="J41" s="497">
        <v>39</v>
      </c>
      <c r="K41" s="497" t="s">
        <v>1822</v>
      </c>
      <c r="L41" s="497" t="s">
        <v>1823</v>
      </c>
      <c r="M41" s="501"/>
      <c r="N41" s="502"/>
    </row>
    <row r="42" spans="1:14" ht="24" customHeight="1">
      <c r="A42" s="497">
        <v>1</v>
      </c>
      <c r="B42" s="497" t="s">
        <v>1773</v>
      </c>
      <c r="C42" s="497" t="s">
        <v>1832</v>
      </c>
      <c r="D42" s="497">
        <v>4080</v>
      </c>
      <c r="E42" s="497" t="s">
        <v>250</v>
      </c>
      <c r="F42" s="498">
        <v>2850</v>
      </c>
      <c r="G42" s="499" cm="1">
        <f t="array" aca="1" ref="G42" ca="1">INDIRECT( VLOOKUP(D42,参照マップ!A:E, 5, FALSE) )</f>
        <v>0</v>
      </c>
      <c r="H42" s="500"/>
      <c r="I42" s="497"/>
      <c r="J42" s="497">
        <v>40</v>
      </c>
      <c r="K42" s="497" t="s">
        <v>1822</v>
      </c>
      <c r="L42" s="497" t="s">
        <v>1823</v>
      </c>
      <c r="M42" s="501"/>
      <c r="N42" s="502"/>
    </row>
    <row r="43" spans="1:14" ht="24" customHeight="1">
      <c r="A43" s="497">
        <v>1</v>
      </c>
      <c r="B43" s="497" t="s">
        <v>1773</v>
      </c>
      <c r="C43" s="497" t="s">
        <v>1833</v>
      </c>
      <c r="D43" s="497">
        <v>4090</v>
      </c>
      <c r="E43" s="497" t="s">
        <v>259</v>
      </c>
      <c r="F43" s="498">
        <v>2910</v>
      </c>
      <c r="G43" s="499" cm="1">
        <f t="array" aca="1" ref="G43" ca="1">INDIRECT( VLOOKUP(D43,参照マップ!A:E, 5, FALSE) )</f>
        <v>0</v>
      </c>
      <c r="H43" s="500"/>
      <c r="I43" s="497"/>
      <c r="J43" s="497">
        <v>41</v>
      </c>
      <c r="K43" s="497" t="s">
        <v>1822</v>
      </c>
      <c r="L43" s="497" t="s">
        <v>1823</v>
      </c>
      <c r="M43" s="501"/>
      <c r="N43" s="502"/>
    </row>
    <row r="44" spans="1:14" ht="24" customHeight="1">
      <c r="A44" s="497">
        <v>1</v>
      </c>
      <c r="B44" s="497" t="s">
        <v>1773</v>
      </c>
      <c r="C44" s="497" t="s">
        <v>1834</v>
      </c>
      <c r="D44" s="497">
        <v>4100</v>
      </c>
      <c r="E44" s="497" t="s">
        <v>267</v>
      </c>
      <c r="F44" s="498">
        <v>2310</v>
      </c>
      <c r="G44" s="499" cm="1">
        <f t="array" aca="1" ref="G44" ca="1">INDIRECT( VLOOKUP(D44,参照マップ!A:E, 5, FALSE) )</f>
        <v>0</v>
      </c>
      <c r="H44" s="500"/>
      <c r="I44" s="497"/>
      <c r="J44" s="497">
        <v>42</v>
      </c>
      <c r="K44" s="497" t="s">
        <v>1822</v>
      </c>
      <c r="L44" s="497" t="s">
        <v>1823</v>
      </c>
      <c r="M44" s="501"/>
      <c r="N44" s="502"/>
    </row>
    <row r="45" spans="1:14" ht="24" customHeight="1">
      <c r="A45" s="497">
        <v>1</v>
      </c>
      <c r="B45" s="497" t="s">
        <v>1773</v>
      </c>
      <c r="C45" s="497" t="s">
        <v>1835</v>
      </c>
      <c r="D45" s="497">
        <v>4102</v>
      </c>
      <c r="E45" s="497" t="s">
        <v>275</v>
      </c>
      <c r="F45" s="498">
        <v>2240</v>
      </c>
      <c r="G45" s="499" cm="1">
        <f t="array" aca="1" ref="G45" ca="1">INDIRECT( VLOOKUP(D45,参照マップ!A:E, 5, FALSE) )</f>
        <v>0</v>
      </c>
      <c r="H45" s="500"/>
      <c r="I45" s="497"/>
      <c r="J45" s="497">
        <v>43</v>
      </c>
      <c r="K45" s="497" t="s">
        <v>1822</v>
      </c>
      <c r="L45" s="497" t="s">
        <v>1823</v>
      </c>
      <c r="M45" s="501"/>
      <c r="N45" s="502"/>
    </row>
    <row r="46" spans="1:14" ht="24" customHeight="1">
      <c r="A46" s="497">
        <v>1</v>
      </c>
      <c r="B46" s="497" t="s">
        <v>1773</v>
      </c>
      <c r="C46" s="497" t="s">
        <v>1836</v>
      </c>
      <c r="D46" s="497">
        <v>57010</v>
      </c>
      <c r="E46" s="497" t="s">
        <v>1837</v>
      </c>
      <c r="F46" s="498">
        <v>270</v>
      </c>
      <c r="G46" s="499" cm="1">
        <f t="array" aca="1" ref="G46" ca="1">INDIRECT( VLOOKUP(D46,参照マップ!A:E, 5, FALSE) )</f>
        <v>0</v>
      </c>
      <c r="H46" s="500"/>
      <c r="I46" s="497"/>
      <c r="J46" s="497">
        <v>44</v>
      </c>
      <c r="K46" s="497" t="s">
        <v>1822</v>
      </c>
      <c r="L46" s="497" t="s">
        <v>1823</v>
      </c>
      <c r="M46" s="501"/>
      <c r="N46" s="502"/>
    </row>
    <row r="47" spans="1:14" ht="24" customHeight="1">
      <c r="A47" s="497">
        <v>1</v>
      </c>
      <c r="B47" s="497" t="s">
        <v>1773</v>
      </c>
      <c r="C47" s="497" t="s">
        <v>1838</v>
      </c>
      <c r="D47" s="497">
        <v>57020</v>
      </c>
      <c r="E47" s="497" t="s">
        <v>1839</v>
      </c>
      <c r="F47" s="498">
        <v>440</v>
      </c>
      <c r="G47" s="499" cm="1">
        <f t="array" aca="1" ref="G47" ca="1">INDIRECT( VLOOKUP(D47,参照マップ!A:E, 5, FALSE) )</f>
        <v>0</v>
      </c>
      <c r="H47" s="500"/>
      <c r="I47" s="497"/>
      <c r="J47" s="497">
        <v>45</v>
      </c>
      <c r="K47" s="497" t="s">
        <v>1822</v>
      </c>
      <c r="L47" s="497" t="s">
        <v>1823</v>
      </c>
      <c r="M47" s="501"/>
      <c r="N47" s="502"/>
    </row>
    <row r="48" spans="1:14" ht="24" customHeight="1">
      <c r="A48" s="497">
        <v>1</v>
      </c>
      <c r="B48" s="497" t="s">
        <v>1773</v>
      </c>
      <c r="C48" s="497" t="s">
        <v>1840</v>
      </c>
      <c r="D48" s="497">
        <v>57030</v>
      </c>
      <c r="E48" s="497" t="s">
        <v>1841</v>
      </c>
      <c r="F48" s="498">
        <v>300</v>
      </c>
      <c r="G48" s="499" cm="1">
        <f t="array" aca="1" ref="G48" ca="1">INDIRECT( VLOOKUP(D48,参照マップ!A:E, 5, FALSE) )</f>
        <v>0</v>
      </c>
      <c r="H48" s="500"/>
      <c r="I48" s="497"/>
      <c r="J48" s="497">
        <v>46</v>
      </c>
      <c r="K48" s="497" t="s">
        <v>1822</v>
      </c>
      <c r="L48" s="497" t="s">
        <v>1823</v>
      </c>
      <c r="M48" s="501"/>
      <c r="N48" s="502"/>
    </row>
    <row r="49" spans="1:14" ht="24" customHeight="1">
      <c r="A49" s="497">
        <v>1</v>
      </c>
      <c r="B49" s="497" t="s">
        <v>1773</v>
      </c>
      <c r="C49" s="497" t="s">
        <v>1842</v>
      </c>
      <c r="D49" s="497">
        <v>57040</v>
      </c>
      <c r="E49" s="497" t="s">
        <v>1843</v>
      </c>
      <c r="F49" s="498">
        <v>150</v>
      </c>
      <c r="G49" s="499" cm="1">
        <f t="array" aca="1" ref="G49" ca="1">INDIRECT( VLOOKUP(D49,参照マップ!A:E, 5, FALSE) )</f>
        <v>0</v>
      </c>
      <c r="H49" s="500"/>
      <c r="I49" s="497"/>
      <c r="J49" s="497">
        <v>47</v>
      </c>
      <c r="K49" s="497" t="s">
        <v>1822</v>
      </c>
      <c r="L49" s="497" t="s">
        <v>1823</v>
      </c>
      <c r="M49" s="501"/>
      <c r="N49" s="502"/>
    </row>
    <row r="50" spans="1:14" ht="24" customHeight="1">
      <c r="A50" s="497">
        <v>1</v>
      </c>
      <c r="B50" s="497" t="s">
        <v>1773</v>
      </c>
      <c r="C50" s="497" t="s">
        <v>1844</v>
      </c>
      <c r="D50" s="497">
        <v>57050</v>
      </c>
      <c r="E50" s="497" t="s">
        <v>1845</v>
      </c>
      <c r="F50" s="498">
        <v>50</v>
      </c>
      <c r="G50" s="499" cm="1">
        <f t="array" aca="1" ref="G50" ca="1">INDIRECT( VLOOKUP(D50,参照マップ!A:E, 5, FALSE) )</f>
        <v>0</v>
      </c>
      <c r="H50" s="500"/>
      <c r="I50" s="497"/>
      <c r="J50" s="497">
        <v>48</v>
      </c>
      <c r="K50" s="497" t="s">
        <v>1822</v>
      </c>
      <c r="L50" s="497" t="s">
        <v>1823</v>
      </c>
      <c r="M50" s="501"/>
      <c r="N50" s="502"/>
    </row>
    <row r="51" spans="1:14" ht="24" customHeight="1">
      <c r="A51" s="497">
        <v>1</v>
      </c>
      <c r="B51" s="497" t="s">
        <v>1773</v>
      </c>
      <c r="C51" s="497" t="s">
        <v>1846</v>
      </c>
      <c r="D51" s="497">
        <v>4110</v>
      </c>
      <c r="E51" s="497" t="s">
        <v>284</v>
      </c>
      <c r="F51" s="498">
        <v>3170</v>
      </c>
      <c r="G51" s="499" cm="1">
        <f t="array" aca="1" ref="G51" ca="1">INDIRECT( VLOOKUP(D51,参照マップ!A:E, 5, FALSE) )</f>
        <v>0</v>
      </c>
      <c r="H51" s="500"/>
      <c r="I51" s="497"/>
      <c r="J51" s="497">
        <v>49</v>
      </c>
      <c r="K51" s="497" t="s">
        <v>1847</v>
      </c>
      <c r="L51" s="497" t="s">
        <v>1848</v>
      </c>
      <c r="M51" s="501"/>
      <c r="N51" s="502"/>
    </row>
    <row r="52" spans="1:14" ht="24" customHeight="1">
      <c r="A52" s="497">
        <v>1</v>
      </c>
      <c r="B52" s="497" t="s">
        <v>1773</v>
      </c>
      <c r="C52" s="497" t="s">
        <v>1849</v>
      </c>
      <c r="D52" s="497">
        <v>4120</v>
      </c>
      <c r="E52" s="497" t="s">
        <v>292</v>
      </c>
      <c r="F52" s="498">
        <v>4260</v>
      </c>
      <c r="G52" s="499" cm="1">
        <f t="array" aca="1" ref="G52" ca="1">INDIRECT( VLOOKUP(D52,参照マップ!A:E, 5, FALSE) )</f>
        <v>0</v>
      </c>
      <c r="H52" s="500"/>
      <c r="I52" s="497"/>
      <c r="J52" s="497">
        <v>50</v>
      </c>
      <c r="K52" s="497" t="s">
        <v>1847</v>
      </c>
      <c r="L52" s="497" t="s">
        <v>1848</v>
      </c>
      <c r="M52" s="501"/>
      <c r="N52" s="502"/>
    </row>
    <row r="53" spans="1:14" ht="24" customHeight="1">
      <c r="A53" s="497">
        <v>1</v>
      </c>
      <c r="B53" s="497" t="s">
        <v>1773</v>
      </c>
      <c r="C53" s="497" t="s">
        <v>1850</v>
      </c>
      <c r="D53" s="497">
        <v>4130</v>
      </c>
      <c r="E53" s="497" t="s">
        <v>302</v>
      </c>
      <c r="F53" s="498">
        <v>1040</v>
      </c>
      <c r="G53" s="499" cm="1">
        <f t="array" aca="1" ref="G53" ca="1">INDIRECT( VLOOKUP(D53,参照マップ!A:E, 5, FALSE) )</f>
        <v>0</v>
      </c>
      <c r="H53" s="500"/>
      <c r="I53" s="497"/>
      <c r="J53" s="497">
        <v>51</v>
      </c>
      <c r="K53" s="497" t="s">
        <v>1847</v>
      </c>
      <c r="L53" s="497" t="s">
        <v>1848</v>
      </c>
      <c r="M53" s="501"/>
      <c r="N53" s="502"/>
    </row>
    <row r="54" spans="1:14" ht="24" customHeight="1">
      <c r="A54" s="497">
        <v>1</v>
      </c>
      <c r="B54" s="497" t="s">
        <v>1773</v>
      </c>
      <c r="C54" s="497" t="s">
        <v>1851</v>
      </c>
      <c r="D54" s="497">
        <v>4140</v>
      </c>
      <c r="E54" s="497" t="s">
        <v>310</v>
      </c>
      <c r="F54" s="498">
        <v>5520</v>
      </c>
      <c r="G54" s="499" cm="1">
        <f t="array" aca="1" ref="G54" ca="1">INDIRECT( VLOOKUP(D54,参照マップ!A:E, 5, FALSE) )</f>
        <v>0</v>
      </c>
      <c r="H54" s="500"/>
      <c r="I54" s="497"/>
      <c r="J54" s="497">
        <v>52</v>
      </c>
      <c r="K54" s="497" t="s">
        <v>1847</v>
      </c>
      <c r="L54" s="497" t="s">
        <v>1848</v>
      </c>
      <c r="M54" s="501"/>
      <c r="N54" s="502"/>
    </row>
    <row r="55" spans="1:14" ht="24" customHeight="1">
      <c r="A55" s="497">
        <v>1</v>
      </c>
      <c r="B55" s="497" t="s">
        <v>1773</v>
      </c>
      <c r="C55" s="497" t="s">
        <v>1852</v>
      </c>
      <c r="D55" s="497">
        <v>57060</v>
      </c>
      <c r="E55" s="497" t="s">
        <v>1853</v>
      </c>
      <c r="F55" s="498">
        <v>620</v>
      </c>
      <c r="G55" s="499" cm="1">
        <f t="array" aca="1" ref="G55" ca="1">INDIRECT( VLOOKUP(D55,参照マップ!A:E, 5, FALSE) )</f>
        <v>0</v>
      </c>
      <c r="H55" s="500"/>
      <c r="I55" s="497"/>
      <c r="J55" s="497">
        <v>53</v>
      </c>
      <c r="K55" s="497" t="s">
        <v>1847</v>
      </c>
      <c r="L55" s="497" t="s">
        <v>1848</v>
      </c>
      <c r="M55" s="501"/>
      <c r="N55" s="502"/>
    </row>
    <row r="56" spans="1:14" ht="24" customHeight="1">
      <c r="A56" s="497">
        <v>1</v>
      </c>
      <c r="B56" s="497" t="s">
        <v>1773</v>
      </c>
      <c r="C56" s="497" t="s">
        <v>1854</v>
      </c>
      <c r="D56" s="497">
        <v>5020</v>
      </c>
      <c r="E56" s="497" t="s">
        <v>121</v>
      </c>
      <c r="F56" s="498">
        <v>1980</v>
      </c>
      <c r="G56" s="499" cm="1">
        <f t="array" aca="1" ref="G56" ca="1">INDIRECT( VLOOKUP(D56,参照マップ!A:E, 5, FALSE) )</f>
        <v>0</v>
      </c>
      <c r="H56" s="500"/>
      <c r="I56" s="497"/>
      <c r="J56" s="497">
        <v>54</v>
      </c>
      <c r="K56" s="497" t="s">
        <v>1855</v>
      </c>
      <c r="L56" s="497" t="s">
        <v>1856</v>
      </c>
      <c r="M56" s="501"/>
      <c r="N56" s="502"/>
    </row>
    <row r="57" spans="1:14" ht="24" customHeight="1">
      <c r="A57" s="497">
        <v>1</v>
      </c>
      <c r="B57" s="497" t="s">
        <v>1773</v>
      </c>
      <c r="C57" s="497" t="s">
        <v>1857</v>
      </c>
      <c r="D57" s="497">
        <v>5030</v>
      </c>
      <c r="E57" s="497" t="s">
        <v>1858</v>
      </c>
      <c r="F57" s="498">
        <v>1370</v>
      </c>
      <c r="G57" s="499" cm="1">
        <f t="array" aca="1" ref="G57" ca="1">INDIRECT( VLOOKUP(D57,参照マップ!A:E, 5, FALSE) )</f>
        <v>0</v>
      </c>
      <c r="H57" s="500"/>
      <c r="I57" s="497"/>
      <c r="J57" s="497">
        <v>55</v>
      </c>
      <c r="K57" s="497" t="s">
        <v>1855</v>
      </c>
      <c r="L57" s="497" t="s">
        <v>1856</v>
      </c>
      <c r="M57" s="501"/>
      <c r="N57" s="502"/>
    </row>
    <row r="58" spans="1:14" ht="24" customHeight="1">
      <c r="A58" s="497">
        <v>1</v>
      </c>
      <c r="B58" s="497" t="s">
        <v>1773</v>
      </c>
      <c r="C58" s="497" t="s">
        <v>1859</v>
      </c>
      <c r="D58" s="497">
        <v>5040</v>
      </c>
      <c r="E58" s="497" t="s">
        <v>141</v>
      </c>
      <c r="F58" s="498">
        <v>3350</v>
      </c>
      <c r="G58" s="499" cm="1">
        <f t="array" aca="1" ref="G58" ca="1">INDIRECT( VLOOKUP(D58,参照マップ!A:E, 5, FALSE) )</f>
        <v>0</v>
      </c>
      <c r="H58" s="500"/>
      <c r="I58" s="497"/>
      <c r="J58" s="497">
        <v>56</v>
      </c>
      <c r="K58" s="497" t="s">
        <v>1855</v>
      </c>
      <c r="L58" s="497" t="s">
        <v>1856</v>
      </c>
      <c r="M58" s="501"/>
      <c r="N58" s="502"/>
    </row>
    <row r="59" spans="1:14" ht="24" customHeight="1">
      <c r="A59" s="497">
        <v>1</v>
      </c>
      <c r="B59" s="497" t="s">
        <v>1773</v>
      </c>
      <c r="C59" s="497" t="s">
        <v>1860</v>
      </c>
      <c r="D59" s="497">
        <v>5050</v>
      </c>
      <c r="E59" s="497" t="s">
        <v>149</v>
      </c>
      <c r="F59" s="498">
        <v>2270</v>
      </c>
      <c r="G59" s="499" cm="1">
        <f t="array" aca="1" ref="G59" ca="1">INDIRECT( VLOOKUP(D59,参照マップ!A:E, 5, FALSE) )</f>
        <v>0</v>
      </c>
      <c r="H59" s="500"/>
      <c r="I59" s="497"/>
      <c r="J59" s="497">
        <v>57</v>
      </c>
      <c r="K59" s="497" t="s">
        <v>1855</v>
      </c>
      <c r="L59" s="497" t="s">
        <v>1856</v>
      </c>
      <c r="M59" s="501"/>
      <c r="N59" s="502"/>
    </row>
    <row r="60" spans="1:14" ht="24" customHeight="1">
      <c r="A60" s="497">
        <v>1</v>
      </c>
      <c r="B60" s="497" t="s">
        <v>1773</v>
      </c>
      <c r="C60" s="497" t="s">
        <v>1861</v>
      </c>
      <c r="D60" s="497">
        <v>5060</v>
      </c>
      <c r="E60" s="497" t="s">
        <v>157</v>
      </c>
      <c r="F60" s="498">
        <v>3860</v>
      </c>
      <c r="G60" s="499" cm="1">
        <f t="array" aca="1" ref="G60" ca="1">INDIRECT( VLOOKUP(D60,参照マップ!A:E, 5, FALSE) )</f>
        <v>0</v>
      </c>
      <c r="H60" s="500"/>
      <c r="I60" s="497"/>
      <c r="J60" s="497">
        <v>58</v>
      </c>
      <c r="K60" s="497" t="s">
        <v>1855</v>
      </c>
      <c r="L60" s="497" t="s">
        <v>1856</v>
      </c>
      <c r="M60" s="501"/>
      <c r="N60" s="502"/>
    </row>
    <row r="61" spans="1:14" ht="24" customHeight="1">
      <c r="A61" s="497">
        <v>1</v>
      </c>
      <c r="B61" s="497" t="s">
        <v>1773</v>
      </c>
      <c r="C61" s="497" t="s">
        <v>1862</v>
      </c>
      <c r="D61" s="497">
        <v>5070</v>
      </c>
      <c r="E61" s="497" t="s">
        <v>166</v>
      </c>
      <c r="F61" s="498">
        <v>2690</v>
      </c>
      <c r="G61" s="499" cm="1">
        <f t="array" aca="1" ref="G61" ca="1">INDIRECT( VLOOKUP(D61,参照マップ!A:E, 5, FALSE) )</f>
        <v>0</v>
      </c>
      <c r="H61" s="500"/>
      <c r="I61" s="497"/>
      <c r="J61" s="497">
        <v>59</v>
      </c>
      <c r="K61" s="497" t="s">
        <v>1855</v>
      </c>
      <c r="L61" s="497" t="s">
        <v>1856</v>
      </c>
      <c r="M61" s="501"/>
      <c r="N61" s="502"/>
    </row>
    <row r="62" spans="1:14" ht="24" customHeight="1">
      <c r="A62" s="497">
        <v>1</v>
      </c>
      <c r="B62" s="497" t="s">
        <v>1773</v>
      </c>
      <c r="C62" s="497" t="s">
        <v>1863</v>
      </c>
      <c r="D62" s="497">
        <v>5080</v>
      </c>
      <c r="E62" s="497" t="s">
        <v>174</v>
      </c>
      <c r="F62" s="498">
        <v>3970</v>
      </c>
      <c r="G62" s="499" cm="1">
        <f t="array" aca="1" ref="G62" ca="1">INDIRECT( VLOOKUP(D62,参照マップ!A:E, 5, FALSE) )</f>
        <v>0</v>
      </c>
      <c r="H62" s="500"/>
      <c r="I62" s="497"/>
      <c r="J62" s="497">
        <v>60</v>
      </c>
      <c r="K62" s="497" t="s">
        <v>1855</v>
      </c>
      <c r="L62" s="497" t="s">
        <v>1856</v>
      </c>
      <c r="M62" s="501"/>
      <c r="N62" s="502"/>
    </row>
    <row r="63" spans="1:14" ht="24" customHeight="1">
      <c r="A63" s="497">
        <v>1</v>
      </c>
      <c r="B63" s="497" t="s">
        <v>1773</v>
      </c>
      <c r="C63" s="497" t="s">
        <v>1864</v>
      </c>
      <c r="D63" s="497">
        <v>5090</v>
      </c>
      <c r="E63" s="497" t="s">
        <v>183</v>
      </c>
      <c r="F63" s="498">
        <v>4770</v>
      </c>
      <c r="G63" s="499" cm="1">
        <f t="array" aca="1" ref="G63" ca="1">INDIRECT( VLOOKUP(D63,参照マップ!A:E, 5, FALSE) )</f>
        <v>0</v>
      </c>
      <c r="H63" s="500"/>
      <c r="I63" s="497"/>
      <c r="J63" s="497">
        <v>61</v>
      </c>
      <c r="K63" s="497" t="s">
        <v>1865</v>
      </c>
      <c r="L63" s="497" t="s">
        <v>1866</v>
      </c>
      <c r="M63" s="501"/>
      <c r="N63" s="502"/>
    </row>
    <row r="64" spans="1:14" ht="24" customHeight="1">
      <c r="A64" s="497">
        <v>1</v>
      </c>
      <c r="B64" s="497" t="s">
        <v>1773</v>
      </c>
      <c r="C64" s="497" t="s">
        <v>1867</v>
      </c>
      <c r="D64" s="497">
        <v>5100</v>
      </c>
      <c r="E64" s="497" t="s">
        <v>191</v>
      </c>
      <c r="F64" s="498">
        <v>3900</v>
      </c>
      <c r="G64" s="499" cm="1">
        <f t="array" aca="1" ref="G64" ca="1">INDIRECT( VLOOKUP(D64,参照マップ!A:E, 5, FALSE) )</f>
        <v>0</v>
      </c>
      <c r="H64" s="500"/>
      <c r="I64" s="497"/>
      <c r="J64" s="497">
        <v>62</v>
      </c>
      <c r="K64" s="497" t="s">
        <v>1865</v>
      </c>
      <c r="L64" s="497" t="s">
        <v>1866</v>
      </c>
      <c r="M64" s="501"/>
      <c r="N64" s="502"/>
    </row>
    <row r="65" spans="1:14" ht="24" customHeight="1">
      <c r="A65" s="497">
        <v>1</v>
      </c>
      <c r="B65" s="497" t="s">
        <v>1773</v>
      </c>
      <c r="C65" s="497" t="s">
        <v>1868</v>
      </c>
      <c r="D65" s="497">
        <v>5110</v>
      </c>
      <c r="E65" s="497" t="s">
        <v>1869</v>
      </c>
      <c r="F65" s="498">
        <v>2040</v>
      </c>
      <c r="G65" s="499" cm="1">
        <f t="array" aca="1" ref="G65" ca="1">INDIRECT( VLOOKUP(D65,参照マップ!A:E, 5, FALSE) )</f>
        <v>0</v>
      </c>
      <c r="H65" s="500"/>
      <c r="I65" s="497"/>
      <c r="J65" s="497">
        <v>63</v>
      </c>
      <c r="K65" s="497" t="s">
        <v>1865</v>
      </c>
      <c r="L65" s="497" t="s">
        <v>1866</v>
      </c>
      <c r="M65" s="501"/>
      <c r="N65" s="502"/>
    </row>
    <row r="66" spans="1:14" ht="24" customHeight="1">
      <c r="A66" s="497">
        <v>1</v>
      </c>
      <c r="B66" s="497" t="s">
        <v>1773</v>
      </c>
      <c r="C66" s="497" t="s">
        <v>1870</v>
      </c>
      <c r="D66" s="497">
        <v>5111</v>
      </c>
      <c r="E66" s="497" t="s">
        <v>207</v>
      </c>
      <c r="F66" s="498">
        <v>4350</v>
      </c>
      <c r="G66" s="499" cm="1">
        <f t="array" aca="1" ref="G66" ca="1">INDIRECT( VLOOKUP(D66,参照マップ!A:E, 5, FALSE) )</f>
        <v>0</v>
      </c>
      <c r="H66" s="500"/>
      <c r="I66" s="497"/>
      <c r="J66" s="497">
        <v>64</v>
      </c>
      <c r="K66" s="497" t="s">
        <v>1865</v>
      </c>
      <c r="L66" s="497" t="s">
        <v>1866</v>
      </c>
      <c r="M66" s="501"/>
      <c r="N66" s="502"/>
    </row>
    <row r="67" spans="1:14" ht="24" customHeight="1">
      <c r="A67" s="497">
        <v>1</v>
      </c>
      <c r="B67" s="497" t="s">
        <v>1773</v>
      </c>
      <c r="C67" s="497" t="s">
        <v>1871</v>
      </c>
      <c r="D67" s="497">
        <v>5120</v>
      </c>
      <c r="E67" s="497" t="s">
        <v>217</v>
      </c>
      <c r="F67" s="498">
        <v>5370</v>
      </c>
      <c r="G67" s="499" cm="1">
        <f t="array" aca="1" ref="G67" ca="1">INDIRECT( VLOOKUP(D67,参照マップ!A:E, 5, FALSE) )</f>
        <v>0</v>
      </c>
      <c r="H67" s="500"/>
      <c r="I67" s="497"/>
      <c r="J67" s="497">
        <v>65</v>
      </c>
      <c r="K67" s="497" t="s">
        <v>1865</v>
      </c>
      <c r="L67" s="497" t="s">
        <v>1866</v>
      </c>
      <c r="M67" s="501"/>
      <c r="N67" s="502"/>
    </row>
    <row r="68" spans="1:14" ht="24" customHeight="1">
      <c r="A68" s="497">
        <v>1</v>
      </c>
      <c r="B68" s="497" t="s">
        <v>1773</v>
      </c>
      <c r="C68" s="497" t="s">
        <v>1872</v>
      </c>
      <c r="D68" s="497">
        <v>6010</v>
      </c>
      <c r="E68" s="497" t="s">
        <v>227</v>
      </c>
      <c r="F68" s="498">
        <v>4770</v>
      </c>
      <c r="G68" s="499" cm="1">
        <f t="array" aca="1" ref="G68" ca="1">INDIRECT( VLOOKUP(D68,参照マップ!A:E, 5, FALSE) )</f>
        <v>0</v>
      </c>
      <c r="H68" s="500"/>
      <c r="I68" s="497"/>
      <c r="J68" s="497">
        <v>66</v>
      </c>
      <c r="K68" s="497" t="s">
        <v>1873</v>
      </c>
      <c r="L68" s="497" t="s">
        <v>1874</v>
      </c>
      <c r="M68" s="501"/>
      <c r="N68" s="502"/>
    </row>
    <row r="69" spans="1:14" ht="24" customHeight="1">
      <c r="A69" s="497">
        <v>1</v>
      </c>
      <c r="B69" s="497" t="s">
        <v>1773</v>
      </c>
      <c r="C69" s="497" t="s">
        <v>1875</v>
      </c>
      <c r="D69" s="497">
        <v>6020</v>
      </c>
      <c r="E69" s="497" t="s">
        <v>235</v>
      </c>
      <c r="F69" s="498">
        <v>3210</v>
      </c>
      <c r="G69" s="499" cm="1">
        <f t="array" aca="1" ref="G69" ca="1">INDIRECT( VLOOKUP(D69,参照マップ!A:E, 5, FALSE) )</f>
        <v>0</v>
      </c>
      <c r="H69" s="500"/>
      <c r="I69" s="497"/>
      <c r="J69" s="497">
        <v>67</v>
      </c>
      <c r="K69" s="497" t="s">
        <v>1873</v>
      </c>
      <c r="L69" s="497" t="s">
        <v>1874</v>
      </c>
      <c r="M69" s="501"/>
      <c r="N69" s="502"/>
    </row>
    <row r="70" spans="1:14" ht="24" customHeight="1">
      <c r="A70" s="497">
        <v>1</v>
      </c>
      <c r="B70" s="497" t="s">
        <v>1773</v>
      </c>
      <c r="C70" s="497" t="s">
        <v>1876</v>
      </c>
      <c r="D70" s="497">
        <v>6041</v>
      </c>
      <c r="E70" s="497" t="s">
        <v>261</v>
      </c>
      <c r="F70" s="498">
        <v>5540</v>
      </c>
      <c r="G70" s="499" cm="1">
        <f t="array" aca="1" ref="G70" ca="1">INDIRECT( VLOOKUP(D70,参照マップ!A:E, 5, FALSE) )</f>
        <v>0</v>
      </c>
      <c r="H70" s="500"/>
      <c r="I70" s="497"/>
      <c r="J70" s="497">
        <v>68</v>
      </c>
      <c r="K70" s="497" t="s">
        <v>1873</v>
      </c>
      <c r="L70" s="497" t="s">
        <v>1874</v>
      </c>
      <c r="M70" s="501"/>
      <c r="N70" s="502"/>
    </row>
    <row r="71" spans="1:14" ht="24" customHeight="1">
      <c r="A71" s="497">
        <v>1</v>
      </c>
      <c r="B71" s="497" t="s">
        <v>1773</v>
      </c>
      <c r="C71" s="497" t="s">
        <v>1877</v>
      </c>
      <c r="D71" s="497">
        <v>6060</v>
      </c>
      <c r="E71" s="497" t="s">
        <v>269</v>
      </c>
      <c r="F71" s="498">
        <v>3430</v>
      </c>
      <c r="G71" s="499" cm="1">
        <f t="array" aca="1" ref="G71" ca="1">INDIRECT( VLOOKUP(D71,参照マップ!A:E, 5, FALSE) )</f>
        <v>0</v>
      </c>
      <c r="H71" s="500"/>
      <c r="I71" s="497"/>
      <c r="J71" s="497">
        <v>69</v>
      </c>
      <c r="K71" s="497" t="s">
        <v>1873</v>
      </c>
      <c r="L71" s="497" t="s">
        <v>1874</v>
      </c>
      <c r="M71" s="501"/>
      <c r="N71" s="502"/>
    </row>
    <row r="72" spans="1:14" ht="24" customHeight="1">
      <c r="A72" s="497">
        <v>1</v>
      </c>
      <c r="B72" s="497" t="s">
        <v>1773</v>
      </c>
      <c r="C72" s="497" t="s">
        <v>1878</v>
      </c>
      <c r="D72" s="497">
        <v>6070</v>
      </c>
      <c r="E72" s="497" t="s">
        <v>1879</v>
      </c>
      <c r="F72" s="498">
        <v>6110</v>
      </c>
      <c r="G72" s="499" cm="1">
        <f t="array" aca="1" ref="G72" ca="1">INDIRECT( VLOOKUP(D72,参照マップ!A:E, 5, FALSE) )</f>
        <v>0</v>
      </c>
      <c r="H72" s="500"/>
      <c r="I72" s="497"/>
      <c r="J72" s="497">
        <v>70</v>
      </c>
      <c r="K72" s="497" t="s">
        <v>1873</v>
      </c>
      <c r="L72" s="497" t="s">
        <v>1874</v>
      </c>
      <c r="M72" s="501"/>
      <c r="N72" s="502"/>
    </row>
    <row r="73" spans="1:14" ht="24" customHeight="1">
      <c r="A73" s="497">
        <v>1</v>
      </c>
      <c r="B73" s="497" t="s">
        <v>1773</v>
      </c>
      <c r="C73" s="497" t="s">
        <v>1880</v>
      </c>
      <c r="D73" s="497">
        <v>6090</v>
      </c>
      <c r="E73" s="497" t="s">
        <v>286</v>
      </c>
      <c r="F73" s="498">
        <v>2090</v>
      </c>
      <c r="G73" s="499" cm="1">
        <f t="array" aca="1" ref="G73" ca="1">INDIRECT( VLOOKUP(D73,参照マップ!A:E, 5, FALSE) )</f>
        <v>0</v>
      </c>
      <c r="H73" s="500"/>
      <c r="I73" s="497"/>
      <c r="J73" s="497">
        <v>71</v>
      </c>
      <c r="K73" s="497" t="s">
        <v>1873</v>
      </c>
      <c r="L73" s="497" t="s">
        <v>1874</v>
      </c>
      <c r="M73" s="501"/>
      <c r="N73" s="502"/>
    </row>
    <row r="74" spans="1:14" ht="24" customHeight="1">
      <c r="A74" s="497">
        <v>1</v>
      </c>
      <c r="B74" s="497" t="s">
        <v>1773</v>
      </c>
      <c r="C74" s="497" t="s">
        <v>1881</v>
      </c>
      <c r="D74" s="497">
        <v>6100</v>
      </c>
      <c r="E74" s="497" t="s">
        <v>294</v>
      </c>
      <c r="F74" s="498">
        <v>3400</v>
      </c>
      <c r="G74" s="499" cm="1">
        <f t="array" aca="1" ref="G74" ca="1">INDIRECT( VLOOKUP(D74,参照マップ!A:E, 5, FALSE) )</f>
        <v>0</v>
      </c>
      <c r="H74" s="500"/>
      <c r="I74" s="497"/>
      <c r="J74" s="497">
        <v>72</v>
      </c>
      <c r="K74" s="497" t="s">
        <v>1873</v>
      </c>
      <c r="L74" s="497" t="s">
        <v>1874</v>
      </c>
      <c r="M74" s="501"/>
      <c r="N74" s="502"/>
    </row>
    <row r="75" spans="1:14" ht="24" customHeight="1">
      <c r="A75" s="497">
        <v>1</v>
      </c>
      <c r="B75" s="497" t="s">
        <v>1773</v>
      </c>
      <c r="C75" s="497" t="s">
        <v>1882</v>
      </c>
      <c r="D75" s="497">
        <v>6110</v>
      </c>
      <c r="E75" s="497" t="s">
        <v>304</v>
      </c>
      <c r="F75" s="498">
        <v>1990</v>
      </c>
      <c r="G75" s="499" cm="1">
        <f t="array" aca="1" ref="G75" ca="1">INDIRECT( VLOOKUP(D75,参照マップ!A:E, 5, FALSE) )</f>
        <v>0</v>
      </c>
      <c r="H75" s="500"/>
      <c r="I75" s="497"/>
      <c r="J75" s="497">
        <v>73</v>
      </c>
      <c r="K75" s="497" t="s">
        <v>1873</v>
      </c>
      <c r="L75" s="497" t="s">
        <v>1874</v>
      </c>
      <c r="M75" s="501"/>
      <c r="N75" s="502"/>
    </row>
    <row r="76" spans="1:14" ht="24" customHeight="1">
      <c r="A76" s="497">
        <v>1</v>
      </c>
      <c r="B76" s="497" t="s">
        <v>1773</v>
      </c>
      <c r="C76" s="497" t="s">
        <v>1883</v>
      </c>
      <c r="D76" s="497">
        <v>7015</v>
      </c>
      <c r="E76" s="497" t="s">
        <v>123</v>
      </c>
      <c r="F76" s="498">
        <v>2390</v>
      </c>
      <c r="G76" s="499" cm="1">
        <f t="array" aca="1" ref="G76" ca="1">INDIRECT( VLOOKUP(D76,参照マップ!A:E, 5, FALSE) )</f>
        <v>0</v>
      </c>
      <c r="H76" s="500"/>
      <c r="I76" s="497"/>
      <c r="J76" s="497">
        <v>74</v>
      </c>
      <c r="K76" s="497" t="s">
        <v>1884</v>
      </c>
      <c r="L76" s="497" t="s">
        <v>1885</v>
      </c>
      <c r="M76" s="501"/>
      <c r="N76" s="502"/>
    </row>
    <row r="77" spans="1:14" ht="24" customHeight="1">
      <c r="A77" s="497">
        <v>1</v>
      </c>
      <c r="B77" s="497" t="s">
        <v>1773</v>
      </c>
      <c r="C77" s="497" t="s">
        <v>1886</v>
      </c>
      <c r="D77" s="497">
        <v>7030</v>
      </c>
      <c r="E77" s="497" t="s">
        <v>135</v>
      </c>
      <c r="F77" s="498">
        <v>5000</v>
      </c>
      <c r="G77" s="499" cm="1">
        <f t="array" aca="1" ref="G77" ca="1">INDIRECT( VLOOKUP(D77,参照マップ!A:E, 5, FALSE) )</f>
        <v>0</v>
      </c>
      <c r="H77" s="500"/>
      <c r="I77" s="497"/>
      <c r="J77" s="497">
        <v>75</v>
      </c>
      <c r="K77" s="497" t="s">
        <v>1884</v>
      </c>
      <c r="L77" s="497" t="s">
        <v>1885</v>
      </c>
      <c r="M77" s="501"/>
      <c r="N77" s="502"/>
    </row>
    <row r="78" spans="1:14" ht="24" customHeight="1">
      <c r="A78" s="497">
        <v>1</v>
      </c>
      <c r="B78" s="497" t="s">
        <v>1773</v>
      </c>
      <c r="C78" s="497" t="s">
        <v>1887</v>
      </c>
      <c r="D78" s="497">
        <v>7040</v>
      </c>
      <c r="E78" s="497" t="s">
        <v>143</v>
      </c>
      <c r="F78" s="498">
        <v>4850</v>
      </c>
      <c r="G78" s="499" cm="1">
        <f t="array" aca="1" ref="G78" ca="1">INDIRECT( VLOOKUP(D78,参照マップ!A:E, 5, FALSE) )</f>
        <v>0</v>
      </c>
      <c r="H78" s="500"/>
      <c r="I78" s="497"/>
      <c r="J78" s="497">
        <v>76</v>
      </c>
      <c r="K78" s="497" t="s">
        <v>1884</v>
      </c>
      <c r="L78" s="497" t="s">
        <v>1885</v>
      </c>
      <c r="M78" s="501"/>
      <c r="N78" s="502"/>
    </row>
    <row r="79" spans="1:14" ht="24" customHeight="1">
      <c r="A79" s="497">
        <v>1</v>
      </c>
      <c r="B79" s="497" t="s">
        <v>1773</v>
      </c>
      <c r="C79" s="497" t="s">
        <v>1888</v>
      </c>
      <c r="D79" s="497">
        <v>7050</v>
      </c>
      <c r="E79" s="497" t="s">
        <v>151</v>
      </c>
      <c r="F79" s="498">
        <v>4900</v>
      </c>
      <c r="G79" s="499" cm="1">
        <f t="array" aca="1" ref="G79" ca="1">INDIRECT( VLOOKUP(D79,参照マップ!A:E, 5, FALSE) )</f>
        <v>0</v>
      </c>
      <c r="H79" s="500"/>
      <c r="I79" s="497"/>
      <c r="J79" s="497">
        <v>77</v>
      </c>
      <c r="K79" s="497" t="s">
        <v>1884</v>
      </c>
      <c r="L79" s="497" t="s">
        <v>1885</v>
      </c>
      <c r="M79" s="501"/>
      <c r="N79" s="502"/>
    </row>
    <row r="80" spans="1:14" ht="24" customHeight="1">
      <c r="A80" s="497">
        <v>1</v>
      </c>
      <c r="B80" s="497" t="s">
        <v>1773</v>
      </c>
      <c r="C80" s="497" t="s">
        <v>1889</v>
      </c>
      <c r="D80" s="497">
        <v>7070</v>
      </c>
      <c r="E80" s="497" t="s">
        <v>159</v>
      </c>
      <c r="F80" s="498">
        <v>2330</v>
      </c>
      <c r="G80" s="499" cm="1">
        <f t="array" aca="1" ref="G80" ca="1">INDIRECT( VLOOKUP(D80,参照マップ!A:E, 5, FALSE) )</f>
        <v>0</v>
      </c>
      <c r="H80" s="500"/>
      <c r="I80" s="497"/>
      <c r="J80" s="497">
        <v>78</v>
      </c>
      <c r="K80" s="497" t="s">
        <v>1884</v>
      </c>
      <c r="L80" s="497" t="s">
        <v>1885</v>
      </c>
      <c r="M80" s="501"/>
      <c r="N80" s="502"/>
    </row>
    <row r="81" spans="1:14" ht="24" customHeight="1">
      <c r="A81" s="497">
        <v>1</v>
      </c>
      <c r="B81" s="497" t="s">
        <v>1773</v>
      </c>
      <c r="C81" s="497" t="s">
        <v>1890</v>
      </c>
      <c r="D81" s="497">
        <v>7080</v>
      </c>
      <c r="E81" s="497" t="s">
        <v>168</v>
      </c>
      <c r="F81" s="498">
        <v>4610</v>
      </c>
      <c r="G81" s="499" cm="1">
        <f t="array" aca="1" ref="G81" ca="1">INDIRECT( VLOOKUP(D81,参照マップ!A:E, 5, FALSE) )</f>
        <v>0</v>
      </c>
      <c r="H81" s="500"/>
      <c r="I81" s="497"/>
      <c r="J81" s="497">
        <v>79</v>
      </c>
      <c r="K81" s="497" t="s">
        <v>1884</v>
      </c>
      <c r="L81" s="497" t="s">
        <v>1885</v>
      </c>
      <c r="M81" s="501"/>
      <c r="N81" s="502"/>
    </row>
    <row r="82" spans="1:14" ht="24" customHeight="1">
      <c r="A82" s="497">
        <v>1</v>
      </c>
      <c r="B82" s="497" t="s">
        <v>1773</v>
      </c>
      <c r="C82" s="497" t="s">
        <v>1891</v>
      </c>
      <c r="D82" s="497">
        <v>7100</v>
      </c>
      <c r="E82" s="497" t="s">
        <v>193</v>
      </c>
      <c r="F82" s="498">
        <v>6590</v>
      </c>
      <c r="G82" s="499" cm="1">
        <f t="array" aca="1" ref="G82" ca="1">INDIRECT( VLOOKUP(D82,参照マップ!A:E, 5, FALSE) )</f>
        <v>0</v>
      </c>
      <c r="H82" s="500"/>
      <c r="I82" s="497"/>
      <c r="J82" s="497">
        <v>80</v>
      </c>
      <c r="K82" s="497" t="s">
        <v>1884</v>
      </c>
      <c r="L82" s="497" t="s">
        <v>1885</v>
      </c>
      <c r="M82" s="501"/>
      <c r="N82" s="502"/>
    </row>
    <row r="83" spans="1:14" ht="24" customHeight="1">
      <c r="A83" s="497">
        <v>1</v>
      </c>
      <c r="B83" s="497" t="s">
        <v>1773</v>
      </c>
      <c r="C83" s="497" t="s">
        <v>1892</v>
      </c>
      <c r="D83" s="497">
        <v>7110</v>
      </c>
      <c r="E83" s="497" t="s">
        <v>201</v>
      </c>
      <c r="F83" s="498">
        <v>4620</v>
      </c>
      <c r="G83" s="499" cm="1">
        <f t="array" aca="1" ref="G83" ca="1">INDIRECT( VLOOKUP(D83,参照マップ!A:E, 5, FALSE) )</f>
        <v>0</v>
      </c>
      <c r="H83" s="500"/>
      <c r="I83" s="497"/>
      <c r="J83" s="497">
        <v>81</v>
      </c>
      <c r="K83" s="497" t="s">
        <v>1884</v>
      </c>
      <c r="L83" s="497" t="s">
        <v>1885</v>
      </c>
      <c r="M83" s="501"/>
      <c r="N83" s="502"/>
    </row>
    <row r="84" spans="1:14" ht="24" customHeight="1">
      <c r="A84" s="497">
        <v>1</v>
      </c>
      <c r="B84" s="497" t="s">
        <v>1773</v>
      </c>
      <c r="C84" s="497" t="s">
        <v>1893</v>
      </c>
      <c r="D84" s="497">
        <v>8010</v>
      </c>
      <c r="E84" s="497" t="s">
        <v>210</v>
      </c>
      <c r="F84" s="498">
        <v>1110</v>
      </c>
      <c r="G84" s="499" cm="1">
        <f t="array" aca="1" ref="G84" ca="1">INDIRECT( VLOOKUP(D84,参照マップ!A:E, 5, FALSE) )</f>
        <v>0</v>
      </c>
      <c r="H84" s="500"/>
      <c r="I84" s="497"/>
      <c r="J84" s="497">
        <v>82</v>
      </c>
      <c r="K84" s="497" t="s">
        <v>1894</v>
      </c>
      <c r="L84" s="497" t="s">
        <v>1895</v>
      </c>
      <c r="M84" s="501"/>
      <c r="N84" s="502"/>
    </row>
    <row r="85" spans="1:14" ht="24" customHeight="1">
      <c r="A85" s="497">
        <v>1</v>
      </c>
      <c r="B85" s="497" t="s">
        <v>1773</v>
      </c>
      <c r="C85" s="497" t="s">
        <v>1896</v>
      </c>
      <c r="D85" s="497">
        <v>8020</v>
      </c>
      <c r="E85" s="497" t="s">
        <v>220</v>
      </c>
      <c r="F85" s="498">
        <v>2710</v>
      </c>
      <c r="G85" s="499" cm="1">
        <f t="array" aca="1" ref="G85" ca="1">INDIRECT( VLOOKUP(D85,参照マップ!A:E, 5, FALSE) )</f>
        <v>0</v>
      </c>
      <c r="H85" s="500"/>
      <c r="I85" s="497"/>
      <c r="J85" s="497">
        <v>83</v>
      </c>
      <c r="K85" s="497" t="s">
        <v>1894</v>
      </c>
      <c r="L85" s="497" t="s">
        <v>1895</v>
      </c>
      <c r="M85" s="501"/>
      <c r="N85" s="502"/>
    </row>
    <row r="86" spans="1:14" ht="24" customHeight="1">
      <c r="A86" s="497">
        <v>1</v>
      </c>
      <c r="B86" s="497" t="s">
        <v>1773</v>
      </c>
      <c r="C86" s="497" t="s">
        <v>1897</v>
      </c>
      <c r="D86" s="497">
        <v>8030</v>
      </c>
      <c r="E86" s="497" t="s">
        <v>229</v>
      </c>
      <c r="F86" s="498">
        <v>2660</v>
      </c>
      <c r="G86" s="499" cm="1">
        <f t="array" aca="1" ref="G86" ca="1">INDIRECT( VLOOKUP(D86,参照マップ!A:E, 5, FALSE) )</f>
        <v>0</v>
      </c>
      <c r="H86" s="500"/>
      <c r="I86" s="497"/>
      <c r="J86" s="497">
        <v>84</v>
      </c>
      <c r="K86" s="497" t="s">
        <v>1894</v>
      </c>
      <c r="L86" s="497" t="s">
        <v>1895</v>
      </c>
      <c r="M86" s="501"/>
      <c r="N86" s="502"/>
    </row>
    <row r="87" spans="1:14" ht="24" customHeight="1">
      <c r="A87" s="497">
        <v>1</v>
      </c>
      <c r="B87" s="497" t="s">
        <v>1773</v>
      </c>
      <c r="C87" s="497" t="s">
        <v>1898</v>
      </c>
      <c r="D87" s="497">
        <v>8035</v>
      </c>
      <c r="E87" s="497" t="s">
        <v>237</v>
      </c>
      <c r="F87" s="498">
        <v>560</v>
      </c>
      <c r="G87" s="499" cm="1">
        <f t="array" aca="1" ref="G87" ca="1">INDIRECT( VLOOKUP(D87,参照マップ!A:E, 5, FALSE) )</f>
        <v>0</v>
      </c>
      <c r="H87" s="500"/>
      <c r="I87" s="497"/>
      <c r="J87" s="497">
        <v>85</v>
      </c>
      <c r="K87" s="497" t="s">
        <v>1894</v>
      </c>
      <c r="L87" s="497" t="s">
        <v>1895</v>
      </c>
      <c r="M87" s="501"/>
      <c r="N87" s="502"/>
    </row>
    <row r="88" spans="1:14" ht="24" customHeight="1">
      <c r="A88" s="497">
        <v>1</v>
      </c>
      <c r="B88" s="497" t="s">
        <v>1773</v>
      </c>
      <c r="C88" s="497" t="s">
        <v>1899</v>
      </c>
      <c r="D88" s="497">
        <v>8040</v>
      </c>
      <c r="E88" s="497" t="s">
        <v>1900</v>
      </c>
      <c r="F88" s="498">
        <v>2080</v>
      </c>
      <c r="G88" s="499" cm="1">
        <f t="array" aca="1" ref="G88" ca="1">INDIRECT( VLOOKUP(D88,参照マップ!A:E, 5, FALSE) )</f>
        <v>0</v>
      </c>
      <c r="H88" s="500"/>
      <c r="I88" s="497"/>
      <c r="J88" s="497">
        <v>86</v>
      </c>
      <c r="K88" s="497" t="s">
        <v>1901</v>
      </c>
      <c r="L88" s="497" t="s">
        <v>1902</v>
      </c>
      <c r="M88" s="501"/>
      <c r="N88" s="502"/>
    </row>
    <row r="89" spans="1:14" ht="24" customHeight="1">
      <c r="A89" s="497">
        <v>1</v>
      </c>
      <c r="B89" s="497" t="s">
        <v>1773</v>
      </c>
      <c r="C89" s="497" t="s">
        <v>1903</v>
      </c>
      <c r="D89" s="497">
        <v>8050</v>
      </c>
      <c r="E89" s="497" t="s">
        <v>1904</v>
      </c>
      <c r="F89" s="498">
        <v>3490</v>
      </c>
      <c r="G89" s="499" cm="1">
        <f t="array" aca="1" ref="G89" ca="1">INDIRECT( VLOOKUP(D89,参照マップ!A:E, 5, FALSE) )</f>
        <v>0</v>
      </c>
      <c r="H89" s="500"/>
      <c r="I89" s="497"/>
      <c r="J89" s="497">
        <v>87</v>
      </c>
      <c r="K89" s="497" t="s">
        <v>1901</v>
      </c>
      <c r="L89" s="497" t="s">
        <v>1902</v>
      </c>
      <c r="M89" s="501"/>
      <c r="N89" s="502"/>
    </row>
    <row r="90" spans="1:14" ht="24" customHeight="1">
      <c r="A90" s="497">
        <v>1</v>
      </c>
      <c r="B90" s="497" t="s">
        <v>1773</v>
      </c>
      <c r="C90" s="497" t="s">
        <v>1905</v>
      </c>
      <c r="D90" s="497">
        <v>8060</v>
      </c>
      <c r="E90" s="497" t="s">
        <v>263</v>
      </c>
      <c r="F90" s="498">
        <v>4080</v>
      </c>
      <c r="G90" s="499" cm="1">
        <f t="array" aca="1" ref="G90" ca="1">INDIRECT( VLOOKUP(D90,参照マップ!A:E, 5, FALSE) )</f>
        <v>0</v>
      </c>
      <c r="H90" s="500"/>
      <c r="I90" s="497"/>
      <c r="J90" s="497">
        <v>88</v>
      </c>
      <c r="K90" s="497" t="s">
        <v>1901</v>
      </c>
      <c r="L90" s="497" t="s">
        <v>1902</v>
      </c>
      <c r="M90" s="501"/>
      <c r="N90" s="502"/>
    </row>
    <row r="91" spans="1:14" ht="24" customHeight="1">
      <c r="A91" s="497">
        <v>1</v>
      </c>
      <c r="B91" s="497" t="s">
        <v>1773</v>
      </c>
      <c r="C91" s="497" t="s">
        <v>1906</v>
      </c>
      <c r="D91" s="497">
        <v>8071</v>
      </c>
      <c r="E91" s="497" t="s">
        <v>271</v>
      </c>
      <c r="F91" s="498">
        <v>3270</v>
      </c>
      <c r="G91" s="499" cm="1">
        <f t="array" aca="1" ref="G91" ca="1">INDIRECT( VLOOKUP(D91,参照マップ!A:E, 5, FALSE) )</f>
        <v>0</v>
      </c>
      <c r="H91" s="500"/>
      <c r="I91" s="497"/>
      <c r="J91" s="497">
        <v>89</v>
      </c>
      <c r="K91" s="497" t="s">
        <v>1901</v>
      </c>
      <c r="L91" s="497" t="s">
        <v>1902</v>
      </c>
      <c r="M91" s="501"/>
      <c r="N91" s="502"/>
    </row>
    <row r="92" spans="1:14" ht="24" customHeight="1">
      <c r="A92" s="497">
        <v>1</v>
      </c>
      <c r="B92" s="497" t="s">
        <v>1773</v>
      </c>
      <c r="C92" s="497" t="s">
        <v>1907</v>
      </c>
      <c r="D92" s="497">
        <v>8072</v>
      </c>
      <c r="E92" s="497" t="s">
        <v>279</v>
      </c>
      <c r="F92" s="498">
        <v>3250</v>
      </c>
      <c r="G92" s="499" cm="1">
        <f t="array" aca="1" ref="G92" ca="1">INDIRECT( VLOOKUP(D92,参照マップ!A:E, 5, FALSE) )</f>
        <v>0</v>
      </c>
      <c r="H92" s="500"/>
      <c r="I92" s="497"/>
      <c r="J92" s="497">
        <v>90</v>
      </c>
      <c r="K92" s="497" t="s">
        <v>1901</v>
      </c>
      <c r="L92" s="497" t="s">
        <v>1902</v>
      </c>
      <c r="M92" s="501"/>
      <c r="N92" s="502"/>
    </row>
    <row r="93" spans="1:14" ht="24" customHeight="1">
      <c r="A93" s="497">
        <v>1</v>
      </c>
      <c r="B93" s="497" t="s">
        <v>1773</v>
      </c>
      <c r="C93" s="497" t="s">
        <v>1908</v>
      </c>
      <c r="D93" s="497">
        <v>8080</v>
      </c>
      <c r="E93" s="497" t="s">
        <v>288</v>
      </c>
      <c r="F93" s="498">
        <v>3190</v>
      </c>
      <c r="G93" s="499" cm="1">
        <f t="array" aca="1" ref="G93" ca="1">INDIRECT( VLOOKUP(D93,参照マップ!A:E, 5, FALSE) )</f>
        <v>0</v>
      </c>
      <c r="H93" s="500"/>
      <c r="I93" s="497"/>
      <c r="J93" s="497">
        <v>91</v>
      </c>
      <c r="K93" s="497" t="s">
        <v>1901</v>
      </c>
      <c r="L93" s="497" t="s">
        <v>1902</v>
      </c>
      <c r="M93" s="501"/>
      <c r="N93" s="502"/>
    </row>
    <row r="94" spans="1:14" ht="24" customHeight="1">
      <c r="A94" s="497">
        <v>1</v>
      </c>
      <c r="B94" s="497" t="s">
        <v>1773</v>
      </c>
      <c r="C94" s="497" t="s">
        <v>1909</v>
      </c>
      <c r="D94" s="497">
        <v>8090</v>
      </c>
      <c r="E94" s="497" t="s">
        <v>297</v>
      </c>
      <c r="F94" s="498">
        <v>3180</v>
      </c>
      <c r="G94" s="499" cm="1">
        <f t="array" aca="1" ref="G94" ca="1">INDIRECT( VLOOKUP(D94,参照マップ!A:E, 5, FALSE) )</f>
        <v>0</v>
      </c>
      <c r="H94" s="500"/>
      <c r="I94" s="497"/>
      <c r="J94" s="497">
        <v>92</v>
      </c>
      <c r="K94" s="497" t="s">
        <v>1910</v>
      </c>
      <c r="L94" s="497" t="s">
        <v>1911</v>
      </c>
      <c r="M94" s="501"/>
      <c r="N94" s="502"/>
    </row>
    <row r="95" spans="1:14" ht="24" customHeight="1">
      <c r="A95" s="497">
        <v>1</v>
      </c>
      <c r="B95" s="497" t="s">
        <v>1773</v>
      </c>
      <c r="C95" s="497" t="s">
        <v>1912</v>
      </c>
      <c r="D95" s="497">
        <v>8100</v>
      </c>
      <c r="E95" s="497" t="s">
        <v>306</v>
      </c>
      <c r="F95" s="498">
        <v>2520</v>
      </c>
      <c r="G95" s="499" cm="1">
        <f t="array" aca="1" ref="G95" ca="1">INDIRECT( VLOOKUP(D95,参照マップ!A:E, 5, FALSE) )</f>
        <v>0</v>
      </c>
      <c r="H95" s="500"/>
      <c r="I95" s="497"/>
      <c r="J95" s="497">
        <v>93</v>
      </c>
      <c r="K95" s="497" t="s">
        <v>1910</v>
      </c>
      <c r="L95" s="497" t="s">
        <v>1911</v>
      </c>
      <c r="M95" s="501"/>
      <c r="N95" s="502"/>
    </row>
    <row r="96" spans="1:14" ht="24" customHeight="1">
      <c r="A96" s="497">
        <v>1</v>
      </c>
      <c r="B96" s="497" t="s">
        <v>1773</v>
      </c>
      <c r="C96" s="497" t="s">
        <v>1913</v>
      </c>
      <c r="D96" s="497">
        <v>8110</v>
      </c>
      <c r="E96" s="497" t="s">
        <v>312</v>
      </c>
      <c r="F96" s="498">
        <v>1010</v>
      </c>
      <c r="G96" s="499" cm="1">
        <f t="array" aca="1" ref="G96" ca="1">INDIRECT( VLOOKUP(D96,参照マップ!A:E, 5, FALSE) )</f>
        <v>0</v>
      </c>
      <c r="H96" s="500"/>
      <c r="I96" s="497"/>
      <c r="J96" s="497">
        <v>94</v>
      </c>
      <c r="K96" s="497" t="s">
        <v>1910</v>
      </c>
      <c r="L96" s="497" t="s">
        <v>1911</v>
      </c>
      <c r="M96" s="501"/>
      <c r="N96" s="502"/>
    </row>
    <row r="97" spans="1:14" ht="24" customHeight="1">
      <c r="A97" s="497">
        <v>1</v>
      </c>
      <c r="B97" s="497" t="s">
        <v>1773</v>
      </c>
      <c r="C97" s="497" t="s">
        <v>1914</v>
      </c>
      <c r="D97" s="497">
        <v>8120</v>
      </c>
      <c r="E97" s="497" t="s">
        <v>316</v>
      </c>
      <c r="F97" s="498">
        <v>2610</v>
      </c>
      <c r="G97" s="499" cm="1">
        <f t="array" aca="1" ref="G97" ca="1">INDIRECT( VLOOKUP(D97,参照マップ!A:E, 5, FALSE) )</f>
        <v>0</v>
      </c>
      <c r="H97" s="500"/>
      <c r="I97" s="497"/>
      <c r="J97" s="497">
        <v>95</v>
      </c>
      <c r="K97" s="497" t="s">
        <v>1910</v>
      </c>
      <c r="L97" s="497" t="s">
        <v>1911</v>
      </c>
      <c r="M97" s="501"/>
      <c r="N97" s="502"/>
    </row>
    <row r="98" spans="1:14" ht="24" customHeight="1">
      <c r="A98" s="497">
        <v>1</v>
      </c>
      <c r="B98" s="497" t="s">
        <v>1773</v>
      </c>
      <c r="C98" s="497" t="s">
        <v>1915</v>
      </c>
      <c r="D98" s="497">
        <v>57070</v>
      </c>
      <c r="E98" s="497" t="s">
        <v>1916</v>
      </c>
      <c r="F98" s="498">
        <v>110</v>
      </c>
      <c r="G98" s="499" cm="1">
        <f t="array" aca="1" ref="G98" ca="1">INDIRECT( VLOOKUP(D98,参照マップ!A:E, 5, FALSE) )</f>
        <v>0</v>
      </c>
      <c r="H98" s="500"/>
      <c r="I98" s="497"/>
      <c r="J98" s="497">
        <v>96</v>
      </c>
      <c r="K98" s="497" t="s">
        <v>1910</v>
      </c>
      <c r="L98" s="497" t="s">
        <v>1911</v>
      </c>
      <c r="M98" s="501"/>
      <c r="N98" s="502"/>
    </row>
    <row r="99" spans="1:14" ht="24" customHeight="1">
      <c r="A99" s="497">
        <v>2</v>
      </c>
      <c r="B99" s="497" t="s">
        <v>1773</v>
      </c>
      <c r="C99" s="497" t="s">
        <v>1917</v>
      </c>
      <c r="D99" s="497">
        <v>50110</v>
      </c>
      <c r="E99" s="497" t="s">
        <v>1918</v>
      </c>
      <c r="F99" s="498">
        <v>1295</v>
      </c>
      <c r="G99" s="499" cm="1">
        <f t="array" aca="1" ref="G99" ca="1">INDIRECT( VLOOKUP(D99,参照マップ!A:E, 5, FALSE) )</f>
        <v>0</v>
      </c>
      <c r="H99" s="500"/>
      <c r="I99" s="497"/>
      <c r="J99" s="497">
        <v>97</v>
      </c>
      <c r="K99" s="497" t="s">
        <v>1919</v>
      </c>
      <c r="L99" s="497" t="s">
        <v>1920</v>
      </c>
      <c r="M99" s="501"/>
      <c r="N99" s="502"/>
    </row>
    <row r="100" spans="1:14" ht="24" customHeight="1">
      <c r="A100" s="497">
        <v>2</v>
      </c>
      <c r="B100" s="497" t="s">
        <v>1773</v>
      </c>
      <c r="C100" s="497" t="s">
        <v>1921</v>
      </c>
      <c r="D100" s="497">
        <v>50120</v>
      </c>
      <c r="E100" s="497" t="s">
        <v>1922</v>
      </c>
      <c r="F100" s="498">
        <v>4310</v>
      </c>
      <c r="G100" s="499" cm="1">
        <f t="array" aca="1" ref="G100" ca="1">INDIRECT( VLOOKUP(D100,参照マップ!A:E, 5, FALSE) )</f>
        <v>0</v>
      </c>
      <c r="H100" s="500"/>
      <c r="I100" s="497"/>
      <c r="J100" s="497">
        <v>98</v>
      </c>
      <c r="K100" s="497" t="s">
        <v>1919</v>
      </c>
      <c r="L100" s="497" t="s">
        <v>1920</v>
      </c>
      <c r="M100" s="501"/>
      <c r="N100" s="502"/>
    </row>
    <row r="101" spans="1:14" ht="24" customHeight="1">
      <c r="A101" s="497">
        <v>2</v>
      </c>
      <c r="B101" s="497" t="s">
        <v>1773</v>
      </c>
      <c r="C101" s="497" t="s">
        <v>1923</v>
      </c>
      <c r="D101" s="497">
        <v>50130</v>
      </c>
      <c r="E101" s="497" t="s">
        <v>1924</v>
      </c>
      <c r="F101" s="498">
        <v>2810</v>
      </c>
      <c r="G101" s="499" cm="1">
        <f t="array" aca="1" ref="G101" ca="1">INDIRECT( VLOOKUP(D101,参照マップ!A:E, 5, FALSE) )</f>
        <v>0</v>
      </c>
      <c r="H101" s="500"/>
      <c r="I101" s="497"/>
      <c r="J101" s="497">
        <v>99</v>
      </c>
      <c r="K101" s="497" t="s">
        <v>1919</v>
      </c>
      <c r="L101" s="497" t="s">
        <v>1920</v>
      </c>
      <c r="M101" s="501"/>
      <c r="N101" s="502"/>
    </row>
    <row r="102" spans="1:14" ht="24" customHeight="1">
      <c r="A102" s="497">
        <v>2</v>
      </c>
      <c r="B102" s="497" t="s">
        <v>1773</v>
      </c>
      <c r="C102" s="497" t="s">
        <v>1925</v>
      </c>
      <c r="D102" s="497">
        <v>50140</v>
      </c>
      <c r="E102" s="497" t="s">
        <v>1926</v>
      </c>
      <c r="F102" s="498">
        <v>4785</v>
      </c>
      <c r="G102" s="499" cm="1">
        <f t="array" aca="1" ref="G102" ca="1">INDIRECT( VLOOKUP(D102,参照マップ!A:E, 5, FALSE) )</f>
        <v>0</v>
      </c>
      <c r="H102" s="500"/>
      <c r="I102" s="497"/>
      <c r="J102" s="497">
        <v>100</v>
      </c>
      <c r="K102" s="497" t="s">
        <v>1927</v>
      </c>
      <c r="L102" s="497" t="s">
        <v>1928</v>
      </c>
      <c r="M102" s="501"/>
      <c r="N102" s="502"/>
    </row>
    <row r="103" spans="1:14" ht="24" customHeight="1">
      <c r="A103" s="497">
        <v>2</v>
      </c>
      <c r="B103" s="497" t="s">
        <v>1773</v>
      </c>
      <c r="C103" s="497" t="s">
        <v>1929</v>
      </c>
      <c r="D103" s="497">
        <v>50150</v>
      </c>
      <c r="E103" s="497" t="s">
        <v>1930</v>
      </c>
      <c r="F103" s="498">
        <v>5180</v>
      </c>
      <c r="G103" s="499" cm="1">
        <f t="array" aca="1" ref="G103" ca="1">INDIRECT( VLOOKUP(D103,参照マップ!A:E, 5, FALSE) )</f>
        <v>0</v>
      </c>
      <c r="H103" s="500"/>
      <c r="I103" s="497"/>
      <c r="J103" s="497">
        <v>101</v>
      </c>
      <c r="K103" s="497" t="s">
        <v>1927</v>
      </c>
      <c r="L103" s="497" t="s">
        <v>1928</v>
      </c>
      <c r="M103" s="501"/>
      <c r="N103" s="502"/>
    </row>
    <row r="104" spans="1:14" ht="24" customHeight="1">
      <c r="A104" s="497">
        <v>2</v>
      </c>
      <c r="B104" s="497" t="s">
        <v>1773</v>
      </c>
      <c r="C104" s="497" t="s">
        <v>1931</v>
      </c>
      <c r="D104" s="497">
        <v>50010</v>
      </c>
      <c r="E104" s="497" t="s">
        <v>205</v>
      </c>
      <c r="F104" s="498">
        <v>2100</v>
      </c>
      <c r="G104" s="499" cm="1">
        <f t="array" aca="1" ref="G104" ca="1">INDIRECT( VLOOKUP(D104,参照マップ!A:E, 5, FALSE) )</f>
        <v>0</v>
      </c>
      <c r="H104" s="500"/>
      <c r="I104" s="497"/>
      <c r="J104" s="497">
        <v>102</v>
      </c>
      <c r="K104" s="497" t="s">
        <v>1932</v>
      </c>
      <c r="L104" s="497" t="s">
        <v>1933</v>
      </c>
      <c r="M104" s="501"/>
      <c r="N104" s="502"/>
    </row>
    <row r="105" spans="1:14" ht="24" customHeight="1">
      <c r="A105" s="497">
        <v>2</v>
      </c>
      <c r="B105" s="497" t="s">
        <v>1773</v>
      </c>
      <c r="C105" s="497" t="s">
        <v>1934</v>
      </c>
      <c r="D105" s="497">
        <v>50020</v>
      </c>
      <c r="E105" s="497" t="s">
        <v>1935</v>
      </c>
      <c r="F105" s="498">
        <v>2485</v>
      </c>
      <c r="G105" s="499" cm="1">
        <f t="array" aca="1" ref="G105" ca="1">INDIRECT( VLOOKUP(D105,参照マップ!A:E, 5, FALSE) )</f>
        <v>0</v>
      </c>
      <c r="H105" s="500"/>
      <c r="I105" s="497"/>
      <c r="J105" s="497">
        <v>103</v>
      </c>
      <c r="K105" s="497" t="s">
        <v>1932</v>
      </c>
      <c r="L105" s="497" t="s">
        <v>1933</v>
      </c>
      <c r="M105" s="501"/>
      <c r="N105" s="502"/>
    </row>
    <row r="106" spans="1:14" ht="24" customHeight="1">
      <c r="A106" s="497">
        <v>2</v>
      </c>
      <c r="B106" s="497" t="s">
        <v>1773</v>
      </c>
      <c r="C106" s="497" t="s">
        <v>1936</v>
      </c>
      <c r="D106" s="497">
        <v>50030</v>
      </c>
      <c r="E106" s="497" t="s">
        <v>1937</v>
      </c>
      <c r="F106" s="498">
        <v>2405</v>
      </c>
      <c r="G106" s="499" cm="1">
        <f t="array" aca="1" ref="G106" ca="1">INDIRECT( VLOOKUP(D106,参照マップ!A:E, 5, FALSE) )</f>
        <v>0</v>
      </c>
      <c r="H106" s="500"/>
      <c r="I106" s="497"/>
      <c r="J106" s="497">
        <v>104</v>
      </c>
      <c r="K106" s="497" t="s">
        <v>1932</v>
      </c>
      <c r="L106" s="497" t="s">
        <v>1933</v>
      </c>
      <c r="M106" s="501"/>
      <c r="N106" s="502"/>
    </row>
    <row r="107" spans="1:14" ht="24" customHeight="1">
      <c r="A107" s="497">
        <v>2</v>
      </c>
      <c r="B107" s="497" t="s">
        <v>1773</v>
      </c>
      <c r="C107" s="497" t="s">
        <v>1938</v>
      </c>
      <c r="D107" s="497">
        <v>50050</v>
      </c>
      <c r="E107" s="497" t="s">
        <v>1939</v>
      </c>
      <c r="F107" s="498">
        <v>2965</v>
      </c>
      <c r="G107" s="499" cm="1">
        <f t="array" aca="1" ref="G107" ca="1">INDIRECT( VLOOKUP(D107,参照マップ!A:E, 5, FALSE) )</f>
        <v>0</v>
      </c>
      <c r="H107" s="500"/>
      <c r="I107" s="497"/>
      <c r="J107" s="497">
        <v>105</v>
      </c>
      <c r="K107" s="497" t="s">
        <v>1932</v>
      </c>
      <c r="L107" s="497" t="s">
        <v>1933</v>
      </c>
      <c r="M107" s="501"/>
      <c r="N107" s="502"/>
    </row>
    <row r="108" spans="1:14" ht="24" customHeight="1">
      <c r="A108" s="497">
        <v>2</v>
      </c>
      <c r="B108" s="497" t="s">
        <v>1773</v>
      </c>
      <c r="C108" s="497" t="s">
        <v>1940</v>
      </c>
      <c r="D108" s="497">
        <v>50060</v>
      </c>
      <c r="E108" s="497" t="s">
        <v>1941</v>
      </c>
      <c r="F108" s="498">
        <v>2370</v>
      </c>
      <c r="G108" s="499" cm="1">
        <f t="array" aca="1" ref="G108" ca="1">INDIRECT( VLOOKUP(D108,参照マップ!A:E, 5, FALSE) )</f>
        <v>0</v>
      </c>
      <c r="H108" s="500"/>
      <c r="I108" s="497"/>
      <c r="J108" s="497">
        <v>106</v>
      </c>
      <c r="K108" s="497" t="s">
        <v>1932</v>
      </c>
      <c r="L108" s="497" t="s">
        <v>1933</v>
      </c>
      <c r="M108" s="501"/>
      <c r="N108" s="502"/>
    </row>
    <row r="109" spans="1:14" ht="24" customHeight="1">
      <c r="A109" s="497">
        <v>2</v>
      </c>
      <c r="B109" s="497" t="s">
        <v>1773</v>
      </c>
      <c r="C109" s="497" t="s">
        <v>1942</v>
      </c>
      <c r="D109" s="497">
        <v>50070</v>
      </c>
      <c r="E109" s="497" t="s">
        <v>1943</v>
      </c>
      <c r="F109" s="498">
        <v>2290</v>
      </c>
      <c r="G109" s="499" cm="1">
        <f t="array" aca="1" ref="G109" ca="1">INDIRECT( VLOOKUP(D109,参照マップ!A:E, 5, FALSE) )</f>
        <v>0</v>
      </c>
      <c r="H109" s="500"/>
      <c r="I109" s="497"/>
      <c r="J109" s="497">
        <v>107</v>
      </c>
      <c r="K109" s="497" t="s">
        <v>1932</v>
      </c>
      <c r="L109" s="497" t="s">
        <v>1933</v>
      </c>
      <c r="M109" s="501"/>
      <c r="N109" s="502"/>
    </row>
    <row r="110" spans="1:14" ht="24" customHeight="1">
      <c r="A110" s="497">
        <v>2</v>
      </c>
      <c r="B110" s="497" t="s">
        <v>1773</v>
      </c>
      <c r="C110" s="497" t="s">
        <v>1944</v>
      </c>
      <c r="D110" s="497">
        <v>41010</v>
      </c>
      <c r="E110" s="497" t="s">
        <v>1945</v>
      </c>
      <c r="F110" s="498">
        <v>1155</v>
      </c>
      <c r="G110" s="499" cm="1">
        <f t="array" aca="1" ref="G110" ca="1">INDIRECT( VLOOKUP(D110,参照マップ!A:E, 5, FALSE) )</f>
        <v>0</v>
      </c>
      <c r="H110" s="500"/>
      <c r="I110" s="497"/>
      <c r="J110" s="497">
        <v>108</v>
      </c>
      <c r="K110" s="497" t="s">
        <v>1946</v>
      </c>
      <c r="L110" s="497" t="s">
        <v>1947</v>
      </c>
      <c r="M110" s="501"/>
      <c r="N110" s="502"/>
    </row>
    <row r="111" spans="1:14" ht="24" customHeight="1">
      <c r="A111" s="497">
        <v>2</v>
      </c>
      <c r="B111" s="497" t="s">
        <v>1773</v>
      </c>
      <c r="C111" s="497" t="s">
        <v>1948</v>
      </c>
      <c r="D111" s="497">
        <v>41030</v>
      </c>
      <c r="E111" s="497" t="s">
        <v>1949</v>
      </c>
      <c r="F111" s="498">
        <v>2515</v>
      </c>
      <c r="G111" s="499" cm="1">
        <f t="array" aca="1" ref="G111" ca="1">INDIRECT( VLOOKUP(D111,参照マップ!A:E, 5, FALSE) )</f>
        <v>0</v>
      </c>
      <c r="H111" s="500"/>
      <c r="I111" s="497"/>
      <c r="J111" s="497">
        <v>109</v>
      </c>
      <c r="K111" s="497" t="s">
        <v>1946</v>
      </c>
      <c r="L111" s="497" t="s">
        <v>1947</v>
      </c>
      <c r="M111" s="501"/>
      <c r="N111" s="502"/>
    </row>
    <row r="112" spans="1:14" ht="24" customHeight="1">
      <c r="A112" s="497">
        <v>2</v>
      </c>
      <c r="B112" s="497" t="s">
        <v>1773</v>
      </c>
      <c r="C112" s="497" t="s">
        <v>1950</v>
      </c>
      <c r="D112" s="497">
        <v>41040</v>
      </c>
      <c r="E112" s="497" t="s">
        <v>1951</v>
      </c>
      <c r="F112" s="498">
        <v>2145</v>
      </c>
      <c r="G112" s="499" cm="1">
        <f t="array" aca="1" ref="G112" ca="1">INDIRECT( VLOOKUP(D112,参照マップ!A:E, 5, FALSE) )</f>
        <v>0</v>
      </c>
      <c r="H112" s="500"/>
      <c r="I112" s="497"/>
      <c r="J112" s="497">
        <v>110</v>
      </c>
      <c r="K112" s="497" t="s">
        <v>1946</v>
      </c>
      <c r="L112" s="497" t="s">
        <v>1947</v>
      </c>
      <c r="M112" s="501"/>
      <c r="N112" s="502"/>
    </row>
    <row r="113" spans="1:14" ht="24" customHeight="1">
      <c r="A113" s="497">
        <v>2</v>
      </c>
      <c r="B113" s="497" t="s">
        <v>1773</v>
      </c>
      <c r="C113" s="497" t="s">
        <v>1952</v>
      </c>
      <c r="D113" s="497">
        <v>41050</v>
      </c>
      <c r="E113" s="497" t="s">
        <v>1953</v>
      </c>
      <c r="F113" s="498">
        <v>875</v>
      </c>
      <c r="G113" s="499" cm="1">
        <f t="array" aca="1" ref="G113" ca="1">INDIRECT( VLOOKUP(D113,参照マップ!A:E, 5, FALSE) )</f>
        <v>0</v>
      </c>
      <c r="H113" s="500"/>
      <c r="I113" s="497"/>
      <c r="J113" s="497">
        <v>111</v>
      </c>
      <c r="K113" s="497" t="s">
        <v>1946</v>
      </c>
      <c r="L113" s="497" t="s">
        <v>1947</v>
      </c>
      <c r="M113" s="501"/>
      <c r="N113" s="502"/>
    </row>
    <row r="114" spans="1:14" ht="24" customHeight="1">
      <c r="A114" s="497">
        <v>2</v>
      </c>
      <c r="B114" s="497" t="s">
        <v>1773</v>
      </c>
      <c r="C114" s="497" t="s">
        <v>1954</v>
      </c>
      <c r="D114" s="497">
        <v>41060</v>
      </c>
      <c r="E114" s="497" t="s">
        <v>1955</v>
      </c>
      <c r="F114" s="498">
        <v>935</v>
      </c>
      <c r="G114" s="499" cm="1">
        <f t="array" aca="1" ref="G114" ca="1">INDIRECT( VLOOKUP(D114,参照マップ!A:E, 5, FALSE) )</f>
        <v>0</v>
      </c>
      <c r="H114" s="500"/>
      <c r="I114" s="497"/>
      <c r="J114" s="497">
        <v>112</v>
      </c>
      <c r="K114" s="497" t="s">
        <v>1946</v>
      </c>
      <c r="L114" s="497" t="s">
        <v>1947</v>
      </c>
      <c r="M114" s="501"/>
      <c r="N114" s="502"/>
    </row>
    <row r="115" spans="1:14" ht="24" customHeight="1">
      <c r="A115" s="497">
        <v>2</v>
      </c>
      <c r="B115" s="497" t="s">
        <v>1773</v>
      </c>
      <c r="C115" s="497" t="s">
        <v>1956</v>
      </c>
      <c r="D115" s="497">
        <v>41080</v>
      </c>
      <c r="E115" s="497" t="s">
        <v>1957</v>
      </c>
      <c r="F115" s="498">
        <v>2555</v>
      </c>
      <c r="G115" s="499" cm="1">
        <f t="array" aca="1" ref="G115" ca="1">INDIRECT( VLOOKUP(D115,参照マップ!A:E, 5, FALSE) )</f>
        <v>0</v>
      </c>
      <c r="H115" s="500"/>
      <c r="I115" s="497"/>
      <c r="J115" s="497">
        <v>113</v>
      </c>
      <c r="K115" s="497" t="s">
        <v>1946</v>
      </c>
      <c r="L115" s="497" t="s">
        <v>1947</v>
      </c>
      <c r="M115" s="501"/>
      <c r="N115" s="502"/>
    </row>
    <row r="116" spans="1:14" ht="24" customHeight="1">
      <c r="A116" s="497">
        <v>2</v>
      </c>
      <c r="B116" s="497" t="s">
        <v>1773</v>
      </c>
      <c r="C116" s="497" t="s">
        <v>1958</v>
      </c>
      <c r="D116" s="497">
        <v>41110</v>
      </c>
      <c r="E116" s="497" t="s">
        <v>1959</v>
      </c>
      <c r="F116" s="498">
        <v>2520</v>
      </c>
      <c r="G116" s="499" cm="1">
        <f t="array" aca="1" ref="G116" ca="1">INDIRECT( VLOOKUP(D116,参照マップ!A:E, 5, FALSE) )</f>
        <v>0</v>
      </c>
      <c r="H116" s="500"/>
      <c r="I116" s="497"/>
      <c r="J116" s="497">
        <v>114</v>
      </c>
      <c r="K116" s="497" t="s">
        <v>1960</v>
      </c>
      <c r="L116" s="497" t="s">
        <v>1961</v>
      </c>
      <c r="M116" s="501"/>
      <c r="N116" s="502"/>
    </row>
    <row r="117" spans="1:14" ht="24" customHeight="1">
      <c r="A117" s="497">
        <v>2</v>
      </c>
      <c r="B117" s="497" t="s">
        <v>1773</v>
      </c>
      <c r="C117" s="497" t="s">
        <v>1962</v>
      </c>
      <c r="D117" s="497">
        <v>41120</v>
      </c>
      <c r="E117" s="497" t="s">
        <v>1963</v>
      </c>
      <c r="F117" s="498">
        <v>525</v>
      </c>
      <c r="G117" s="499" cm="1">
        <f t="array" aca="1" ref="G117" ca="1">INDIRECT( VLOOKUP(D117,参照マップ!A:E, 5, FALSE) )</f>
        <v>0</v>
      </c>
      <c r="H117" s="500"/>
      <c r="I117" s="497"/>
      <c r="J117" s="497">
        <v>115</v>
      </c>
      <c r="K117" s="497" t="s">
        <v>1960</v>
      </c>
      <c r="L117" s="497" t="s">
        <v>1961</v>
      </c>
      <c r="M117" s="501"/>
      <c r="N117" s="502"/>
    </row>
    <row r="118" spans="1:14" ht="24" customHeight="1">
      <c r="A118" s="497">
        <v>2</v>
      </c>
      <c r="B118" s="497" t="s">
        <v>1773</v>
      </c>
      <c r="C118" s="497" t="s">
        <v>1964</v>
      </c>
      <c r="D118" s="497">
        <v>13210</v>
      </c>
      <c r="E118" s="497" t="s">
        <v>1965</v>
      </c>
      <c r="F118" s="498">
        <v>255</v>
      </c>
      <c r="G118" s="499" cm="1">
        <f t="array" aca="1" ref="G118" ca="1">INDIRECT( VLOOKUP(D118,参照マップ!A:E, 5, FALSE) )</f>
        <v>0</v>
      </c>
      <c r="H118" s="500"/>
      <c r="I118" s="497"/>
      <c r="J118" s="497">
        <v>116</v>
      </c>
      <c r="K118" s="497" t="s">
        <v>1966</v>
      </c>
      <c r="L118" s="497" t="s">
        <v>1967</v>
      </c>
      <c r="M118" s="501"/>
      <c r="N118" s="502"/>
    </row>
    <row r="119" spans="1:14" ht="24" customHeight="1">
      <c r="A119" s="497">
        <v>2</v>
      </c>
      <c r="B119" s="497" t="s">
        <v>1773</v>
      </c>
      <c r="C119" s="497" t="s">
        <v>1968</v>
      </c>
      <c r="D119" s="497">
        <v>13220</v>
      </c>
      <c r="E119" s="497" t="s">
        <v>1969</v>
      </c>
      <c r="F119" s="498">
        <v>300</v>
      </c>
      <c r="G119" s="499" cm="1">
        <f t="array" aca="1" ref="G119" ca="1">INDIRECT( VLOOKUP(D119,参照マップ!A:E, 5, FALSE) )</f>
        <v>0</v>
      </c>
      <c r="H119" s="500"/>
      <c r="I119" s="497"/>
      <c r="J119" s="497">
        <v>117</v>
      </c>
      <c r="K119" s="497" t="s">
        <v>1966</v>
      </c>
      <c r="L119" s="497" t="s">
        <v>1967</v>
      </c>
      <c r="M119" s="501"/>
      <c r="N119" s="502"/>
    </row>
    <row r="120" spans="1:14" ht="24" customHeight="1">
      <c r="A120" s="497">
        <v>2</v>
      </c>
      <c r="B120" s="497" t="s">
        <v>1773</v>
      </c>
      <c r="C120" s="497" t="s">
        <v>1970</v>
      </c>
      <c r="D120" s="497">
        <v>13230</v>
      </c>
      <c r="E120" s="497" t="s">
        <v>1971</v>
      </c>
      <c r="F120" s="498">
        <v>4015</v>
      </c>
      <c r="G120" s="499" cm="1">
        <f t="array" aca="1" ref="G120" ca="1">INDIRECT( VLOOKUP(D120,参照マップ!A:E, 5, FALSE) )</f>
        <v>0</v>
      </c>
      <c r="H120" s="500"/>
      <c r="I120" s="497"/>
      <c r="J120" s="497">
        <v>118</v>
      </c>
      <c r="K120" s="497" t="s">
        <v>1966</v>
      </c>
      <c r="L120" s="497" t="s">
        <v>1967</v>
      </c>
      <c r="M120" s="501"/>
      <c r="N120" s="502"/>
    </row>
    <row r="121" spans="1:14" ht="24" customHeight="1">
      <c r="A121" s="497">
        <v>2</v>
      </c>
      <c r="B121" s="497" t="s">
        <v>1773</v>
      </c>
      <c r="C121" s="497" t="s">
        <v>1972</v>
      </c>
      <c r="D121" s="497">
        <v>13240</v>
      </c>
      <c r="E121" s="497" t="s">
        <v>1973</v>
      </c>
      <c r="F121" s="498">
        <v>350</v>
      </c>
      <c r="G121" s="499" cm="1">
        <f t="array" aca="1" ref="G121" ca="1">INDIRECT( VLOOKUP(D121,参照マップ!A:E, 5, FALSE) )</f>
        <v>0</v>
      </c>
      <c r="H121" s="500"/>
      <c r="I121" s="497"/>
      <c r="J121" s="497">
        <v>119</v>
      </c>
      <c r="K121" s="497" t="s">
        <v>1966</v>
      </c>
      <c r="L121" s="497" t="s">
        <v>1967</v>
      </c>
      <c r="M121" s="501"/>
      <c r="N121" s="502"/>
    </row>
    <row r="122" spans="1:14" ht="24" customHeight="1">
      <c r="A122" s="497">
        <v>2</v>
      </c>
      <c r="B122" s="497" t="s">
        <v>1773</v>
      </c>
      <c r="C122" s="497" t="s">
        <v>1974</v>
      </c>
      <c r="D122" s="497">
        <v>15100</v>
      </c>
      <c r="E122" s="497" t="s">
        <v>1975</v>
      </c>
      <c r="F122" s="498">
        <v>165</v>
      </c>
      <c r="G122" s="499" cm="1">
        <f t="array" aca="1" ref="G122" ca="1">INDIRECT( VLOOKUP(D122,参照マップ!A:E, 5, FALSE) )</f>
        <v>0</v>
      </c>
      <c r="H122" s="500"/>
      <c r="I122" s="497"/>
      <c r="J122" s="497">
        <v>120</v>
      </c>
      <c r="K122" s="497" t="s">
        <v>1966</v>
      </c>
      <c r="L122" s="497" t="s">
        <v>1967</v>
      </c>
      <c r="M122" s="501"/>
      <c r="N122" s="502"/>
    </row>
    <row r="123" spans="1:14" ht="24" customHeight="1">
      <c r="A123" s="497">
        <v>2</v>
      </c>
      <c r="B123" s="497" t="s">
        <v>1773</v>
      </c>
      <c r="C123" s="497" t="s">
        <v>1976</v>
      </c>
      <c r="D123" s="497">
        <v>15010</v>
      </c>
      <c r="E123" s="497" t="s">
        <v>1977</v>
      </c>
      <c r="F123" s="498">
        <v>1380</v>
      </c>
      <c r="G123" s="499" cm="1">
        <f t="array" aca="1" ref="G123" ca="1">INDIRECT( VLOOKUP(D123,参照マップ!A:E, 5, FALSE) )</f>
        <v>0</v>
      </c>
      <c r="H123" s="500"/>
      <c r="I123" s="497"/>
      <c r="J123" s="497">
        <v>121</v>
      </c>
      <c r="K123" s="497" t="s">
        <v>1978</v>
      </c>
      <c r="L123" s="497" t="s">
        <v>1979</v>
      </c>
      <c r="M123" s="501"/>
      <c r="N123" s="502"/>
    </row>
    <row r="124" spans="1:14" ht="24" customHeight="1">
      <c r="A124" s="497">
        <v>2</v>
      </c>
      <c r="B124" s="497" t="s">
        <v>1773</v>
      </c>
      <c r="C124" s="497" t="s">
        <v>1980</v>
      </c>
      <c r="D124" s="497">
        <v>15020</v>
      </c>
      <c r="E124" s="497" t="s">
        <v>1981</v>
      </c>
      <c r="F124" s="498">
        <v>195</v>
      </c>
      <c r="G124" s="499" cm="1">
        <f t="array" aca="1" ref="G124" ca="1">INDIRECT( VLOOKUP(D124,参照マップ!A:E, 5, FALSE) )</f>
        <v>0</v>
      </c>
      <c r="H124" s="500"/>
      <c r="I124" s="497"/>
      <c r="J124" s="497">
        <v>122</v>
      </c>
      <c r="K124" s="497" t="s">
        <v>1978</v>
      </c>
      <c r="L124" s="497" t="s">
        <v>1979</v>
      </c>
      <c r="M124" s="501"/>
      <c r="N124" s="502"/>
    </row>
    <row r="125" spans="1:14" ht="24" customHeight="1">
      <c r="A125" s="497">
        <v>2</v>
      </c>
      <c r="B125" s="497" t="s">
        <v>1773</v>
      </c>
      <c r="C125" s="497" t="s">
        <v>1982</v>
      </c>
      <c r="D125" s="497">
        <v>15060</v>
      </c>
      <c r="E125" s="497" t="s">
        <v>1983</v>
      </c>
      <c r="F125" s="498">
        <v>210</v>
      </c>
      <c r="G125" s="499" cm="1">
        <f t="array" aca="1" ref="G125" ca="1">INDIRECT( VLOOKUP(D125,参照マップ!A:E, 5, FALSE) )</f>
        <v>0</v>
      </c>
      <c r="H125" s="500"/>
      <c r="I125" s="497"/>
      <c r="J125" s="497">
        <v>123</v>
      </c>
      <c r="K125" s="497" t="s">
        <v>1978</v>
      </c>
      <c r="L125" s="497" t="s">
        <v>1979</v>
      </c>
      <c r="M125" s="501"/>
      <c r="N125" s="502"/>
    </row>
    <row r="126" spans="1:14" ht="24" customHeight="1">
      <c r="A126" s="497">
        <v>2</v>
      </c>
      <c r="B126" s="497" t="s">
        <v>1773</v>
      </c>
      <c r="C126" s="497" t="s">
        <v>1984</v>
      </c>
      <c r="D126" s="497">
        <v>15030</v>
      </c>
      <c r="E126" s="497" t="s">
        <v>1985</v>
      </c>
      <c r="F126" s="498">
        <v>495</v>
      </c>
      <c r="G126" s="499" cm="1">
        <f t="array" aca="1" ref="G126" ca="1">INDIRECT( VLOOKUP(D126,参照マップ!A:E, 5, FALSE) )</f>
        <v>0</v>
      </c>
      <c r="H126" s="500"/>
      <c r="I126" s="497"/>
      <c r="J126" s="497">
        <v>124</v>
      </c>
      <c r="K126" s="497" t="s">
        <v>1986</v>
      </c>
      <c r="L126" s="497" t="s">
        <v>1987</v>
      </c>
      <c r="M126" s="501"/>
      <c r="N126" s="502"/>
    </row>
    <row r="127" spans="1:14" ht="24" customHeight="1">
      <c r="A127" s="497">
        <v>2</v>
      </c>
      <c r="B127" s="497" t="s">
        <v>1773</v>
      </c>
      <c r="C127" s="497" t="s">
        <v>1988</v>
      </c>
      <c r="D127" s="497">
        <v>15040</v>
      </c>
      <c r="E127" s="497" t="s">
        <v>1989</v>
      </c>
      <c r="F127" s="498">
        <v>135</v>
      </c>
      <c r="G127" s="499" cm="1">
        <f t="array" aca="1" ref="G127" ca="1">INDIRECT( VLOOKUP(D127,参照マップ!A:E, 5, FALSE) )</f>
        <v>0</v>
      </c>
      <c r="H127" s="500"/>
      <c r="I127" s="497"/>
      <c r="J127" s="497">
        <v>125</v>
      </c>
      <c r="K127" s="497" t="s">
        <v>1986</v>
      </c>
      <c r="L127" s="497" t="s">
        <v>1987</v>
      </c>
      <c r="M127" s="501"/>
      <c r="N127" s="502"/>
    </row>
    <row r="128" spans="1:14" ht="24" customHeight="1">
      <c r="A128" s="497">
        <v>2</v>
      </c>
      <c r="B128" s="497" t="s">
        <v>1773</v>
      </c>
      <c r="C128" s="497" t="s">
        <v>1990</v>
      </c>
      <c r="D128" s="497">
        <v>15070</v>
      </c>
      <c r="E128" s="497" t="s">
        <v>1991</v>
      </c>
      <c r="F128" s="498">
        <v>305</v>
      </c>
      <c r="G128" s="499" cm="1">
        <f t="array" aca="1" ref="G128" ca="1">INDIRECT( VLOOKUP(D128,参照マップ!A:E, 5, FALSE) )</f>
        <v>0</v>
      </c>
      <c r="H128" s="500"/>
      <c r="I128" s="497"/>
      <c r="J128" s="497">
        <v>126</v>
      </c>
      <c r="K128" s="497" t="s">
        <v>1992</v>
      </c>
      <c r="L128" s="497" t="s">
        <v>1993</v>
      </c>
      <c r="M128" s="501"/>
      <c r="N128" s="502"/>
    </row>
    <row r="129" spans="1:14" ht="24" customHeight="1">
      <c r="A129" s="497">
        <v>2</v>
      </c>
      <c r="B129" s="497" t="s">
        <v>1773</v>
      </c>
      <c r="C129" s="497" t="s">
        <v>1994</v>
      </c>
      <c r="D129" s="497">
        <v>15080</v>
      </c>
      <c r="E129" s="497" t="s">
        <v>1995</v>
      </c>
      <c r="F129" s="498">
        <v>120</v>
      </c>
      <c r="G129" s="499" cm="1">
        <f t="array" aca="1" ref="G129" ca="1">INDIRECT( VLOOKUP(D129,参照マップ!A:E, 5, FALSE) )</f>
        <v>0</v>
      </c>
      <c r="H129" s="500"/>
      <c r="I129" s="497"/>
      <c r="J129" s="497">
        <v>127</v>
      </c>
      <c r="K129" s="497" t="s">
        <v>1992</v>
      </c>
      <c r="L129" s="497" t="s">
        <v>1993</v>
      </c>
      <c r="M129" s="501"/>
      <c r="N129" s="502"/>
    </row>
    <row r="130" spans="1:14" ht="24" customHeight="1">
      <c r="A130" s="497">
        <v>2</v>
      </c>
      <c r="B130" s="497" t="s">
        <v>1773</v>
      </c>
      <c r="C130" s="497" t="s">
        <v>1996</v>
      </c>
      <c r="D130" s="497">
        <v>50180</v>
      </c>
      <c r="E130" s="497" t="s">
        <v>1997</v>
      </c>
      <c r="F130" s="498">
        <v>1060</v>
      </c>
      <c r="G130" s="499" cm="1">
        <f t="array" aca="1" ref="G130" ca="1">INDIRECT( VLOOKUP(D130,参照マップ!A:E, 5, FALSE) )</f>
        <v>0</v>
      </c>
      <c r="H130" s="500"/>
      <c r="I130" s="497"/>
      <c r="J130" s="497">
        <v>128</v>
      </c>
      <c r="K130" s="497" t="s">
        <v>1998</v>
      </c>
      <c r="L130" s="497" t="s">
        <v>1999</v>
      </c>
      <c r="M130" s="501"/>
      <c r="N130" s="502"/>
    </row>
    <row r="131" spans="1:14" ht="24" customHeight="1">
      <c r="A131" s="497">
        <v>2</v>
      </c>
      <c r="B131" s="497" t="s">
        <v>1773</v>
      </c>
      <c r="C131" s="497" t="s">
        <v>2000</v>
      </c>
      <c r="D131" s="497">
        <v>50190</v>
      </c>
      <c r="E131" s="497" t="s">
        <v>2001</v>
      </c>
      <c r="F131" s="498">
        <v>1185</v>
      </c>
      <c r="G131" s="499" cm="1">
        <f t="array" aca="1" ref="G131" ca="1">INDIRECT( VLOOKUP(D131,参照マップ!A:E, 5, FALSE) )</f>
        <v>0</v>
      </c>
      <c r="H131" s="500"/>
      <c r="I131" s="497"/>
      <c r="J131" s="497">
        <v>129</v>
      </c>
      <c r="K131" s="497" t="s">
        <v>1998</v>
      </c>
      <c r="L131" s="497" t="s">
        <v>1999</v>
      </c>
      <c r="M131" s="501"/>
      <c r="N131" s="502"/>
    </row>
    <row r="132" spans="1:14" ht="24" customHeight="1">
      <c r="A132" s="497">
        <v>2</v>
      </c>
      <c r="B132" s="497" t="s">
        <v>1773</v>
      </c>
      <c r="C132" s="497" t="s">
        <v>2002</v>
      </c>
      <c r="D132" s="497">
        <v>50200</v>
      </c>
      <c r="E132" s="497" t="s">
        <v>2003</v>
      </c>
      <c r="F132" s="498">
        <v>285</v>
      </c>
      <c r="G132" s="499" cm="1">
        <f t="array" aca="1" ref="G132" ca="1">INDIRECT( VLOOKUP(D132,参照マップ!A:E, 5, FALSE) )</f>
        <v>0</v>
      </c>
      <c r="H132" s="500"/>
      <c r="I132" s="497"/>
      <c r="J132" s="497">
        <v>130</v>
      </c>
      <c r="K132" s="497" t="s">
        <v>1998</v>
      </c>
      <c r="L132" s="497" t="s">
        <v>1999</v>
      </c>
      <c r="M132" s="501"/>
      <c r="N132" s="502"/>
    </row>
    <row r="133" spans="1:14" ht="24" customHeight="1">
      <c r="A133" s="497">
        <v>2</v>
      </c>
      <c r="B133" s="497" t="s">
        <v>1773</v>
      </c>
      <c r="C133" s="497" t="s">
        <v>2004</v>
      </c>
      <c r="D133" s="497">
        <v>50220</v>
      </c>
      <c r="E133" s="497" t="s">
        <v>2005</v>
      </c>
      <c r="F133" s="498">
        <v>605</v>
      </c>
      <c r="G133" s="499" cm="1">
        <f t="array" aca="1" ref="G133" ca="1">INDIRECT( VLOOKUP(D133,参照マップ!A:E, 5, FALSE) )</f>
        <v>0</v>
      </c>
      <c r="H133" s="500"/>
      <c r="I133" s="497"/>
      <c r="J133" s="497">
        <v>131</v>
      </c>
      <c r="K133" s="497" t="s">
        <v>2006</v>
      </c>
      <c r="L133" s="497" t="s">
        <v>2007</v>
      </c>
      <c r="M133" s="501"/>
      <c r="N133" s="502"/>
    </row>
    <row r="134" spans="1:14" ht="24" customHeight="1">
      <c r="A134" s="497">
        <v>2</v>
      </c>
      <c r="B134" s="497" t="s">
        <v>1773</v>
      </c>
      <c r="C134" s="497" t="s">
        <v>2008</v>
      </c>
      <c r="D134" s="497">
        <v>50240</v>
      </c>
      <c r="E134" s="497" t="s">
        <v>2009</v>
      </c>
      <c r="F134" s="498">
        <v>545</v>
      </c>
      <c r="G134" s="499" cm="1">
        <f t="array" aca="1" ref="G134" ca="1">INDIRECT( VLOOKUP(D134,参照マップ!A:E, 5, FALSE) )</f>
        <v>0</v>
      </c>
      <c r="H134" s="500"/>
      <c r="I134" s="497"/>
      <c r="J134" s="497">
        <v>132</v>
      </c>
      <c r="K134" s="497" t="s">
        <v>2006</v>
      </c>
      <c r="L134" s="497" t="s">
        <v>2007</v>
      </c>
      <c r="M134" s="501"/>
      <c r="N134" s="502"/>
    </row>
    <row r="135" spans="1:14" ht="24" customHeight="1">
      <c r="A135" s="497">
        <v>2</v>
      </c>
      <c r="B135" s="497" t="s">
        <v>1773</v>
      </c>
      <c r="C135" s="497" t="s">
        <v>2010</v>
      </c>
      <c r="D135" s="497">
        <v>50250</v>
      </c>
      <c r="E135" s="497" t="s">
        <v>2011</v>
      </c>
      <c r="F135" s="498">
        <v>230</v>
      </c>
      <c r="G135" s="499" cm="1">
        <f t="array" aca="1" ref="G135" ca="1">INDIRECT( VLOOKUP(D135,参照マップ!A:E, 5, FALSE) )</f>
        <v>0</v>
      </c>
      <c r="H135" s="500"/>
      <c r="I135" s="497"/>
      <c r="J135" s="497">
        <v>133</v>
      </c>
      <c r="K135" s="497" t="s">
        <v>2006</v>
      </c>
      <c r="L135" s="497" t="s">
        <v>2007</v>
      </c>
      <c r="M135" s="501"/>
      <c r="N135" s="502"/>
    </row>
    <row r="136" spans="1:14" ht="24" customHeight="1">
      <c r="A136" s="497">
        <v>2</v>
      </c>
      <c r="B136" s="497" t="s">
        <v>1773</v>
      </c>
      <c r="C136" s="497" t="s">
        <v>2012</v>
      </c>
      <c r="D136" s="497">
        <v>50260</v>
      </c>
      <c r="E136" s="497" t="s">
        <v>2013</v>
      </c>
      <c r="F136" s="498">
        <v>600</v>
      </c>
      <c r="G136" s="499" cm="1">
        <f t="array" aca="1" ref="G136" ca="1">INDIRECT( VLOOKUP(D136,参照マップ!A:E, 5, FALSE) )</f>
        <v>0</v>
      </c>
      <c r="H136" s="500"/>
      <c r="I136" s="497"/>
      <c r="J136" s="497">
        <v>134</v>
      </c>
      <c r="K136" s="497" t="s">
        <v>2014</v>
      </c>
      <c r="L136" s="497" t="s">
        <v>2015</v>
      </c>
      <c r="M136" s="501"/>
      <c r="N136" s="502"/>
    </row>
    <row r="137" spans="1:14" ht="24" customHeight="1">
      <c r="A137" s="497">
        <v>2</v>
      </c>
      <c r="B137" s="497" t="s">
        <v>1773</v>
      </c>
      <c r="C137" s="497" t="s">
        <v>2016</v>
      </c>
      <c r="D137" s="497">
        <v>50270</v>
      </c>
      <c r="E137" s="497" t="s">
        <v>2017</v>
      </c>
      <c r="F137" s="498">
        <v>300</v>
      </c>
      <c r="G137" s="499" cm="1">
        <f t="array" aca="1" ref="G137" ca="1">INDIRECT( VLOOKUP(D137,参照マップ!A:E, 5, FALSE) )</f>
        <v>0</v>
      </c>
      <c r="H137" s="500"/>
      <c r="I137" s="497"/>
      <c r="J137" s="497">
        <v>135</v>
      </c>
      <c r="K137" s="497" t="s">
        <v>2014</v>
      </c>
      <c r="L137" s="497" t="s">
        <v>2015</v>
      </c>
      <c r="M137" s="501"/>
      <c r="N137" s="502"/>
    </row>
    <row r="138" spans="1:14" ht="24" customHeight="1">
      <c r="A138" s="497">
        <v>2</v>
      </c>
      <c r="B138" s="497" t="s">
        <v>1773</v>
      </c>
      <c r="C138" s="497" t="s">
        <v>2018</v>
      </c>
      <c r="D138" s="497">
        <v>50280</v>
      </c>
      <c r="E138" s="497" t="s">
        <v>2019</v>
      </c>
      <c r="F138" s="498">
        <v>1005</v>
      </c>
      <c r="G138" s="499" cm="1">
        <f t="array" aca="1" ref="G138" ca="1">INDIRECT( VLOOKUP(D138,参照マップ!A:E, 5, FALSE) )</f>
        <v>0</v>
      </c>
      <c r="H138" s="500"/>
      <c r="I138" s="497"/>
      <c r="J138" s="497">
        <v>136</v>
      </c>
      <c r="K138" s="497" t="s">
        <v>2020</v>
      </c>
      <c r="L138" s="497" t="s">
        <v>2021</v>
      </c>
      <c r="M138" s="501"/>
      <c r="N138" s="502"/>
    </row>
    <row r="139" spans="1:14" ht="24" customHeight="1">
      <c r="A139" s="497">
        <v>2</v>
      </c>
      <c r="B139" s="497" t="s">
        <v>1773</v>
      </c>
      <c r="C139" s="497" t="s">
        <v>2022</v>
      </c>
      <c r="D139" s="497">
        <v>50290</v>
      </c>
      <c r="E139" s="497" t="s">
        <v>850</v>
      </c>
      <c r="F139" s="498">
        <v>80</v>
      </c>
      <c r="G139" s="499" cm="1">
        <f t="array" aca="1" ref="G139" ca="1">INDIRECT( VLOOKUP(D139,参照マップ!A:E, 5, FALSE) )</f>
        <v>0</v>
      </c>
      <c r="H139" s="500"/>
      <c r="I139" s="497"/>
      <c r="J139" s="497">
        <v>137</v>
      </c>
      <c r="K139" s="497" t="s">
        <v>2020</v>
      </c>
      <c r="L139" s="497" t="s">
        <v>2021</v>
      </c>
      <c r="M139" s="501"/>
      <c r="N139" s="502"/>
    </row>
    <row r="140" spans="1:14" ht="24" customHeight="1">
      <c r="A140" s="497">
        <v>2</v>
      </c>
      <c r="B140" s="497" t="s">
        <v>1773</v>
      </c>
      <c r="C140" s="497" t="s">
        <v>2023</v>
      </c>
      <c r="D140" s="497">
        <v>50300</v>
      </c>
      <c r="E140" s="497" t="s">
        <v>2024</v>
      </c>
      <c r="F140" s="498">
        <v>475</v>
      </c>
      <c r="G140" s="499" cm="1">
        <f t="array" aca="1" ref="G140" ca="1">INDIRECT( VLOOKUP(D140,参照マップ!A:E, 5, FALSE) )</f>
        <v>0</v>
      </c>
      <c r="H140" s="500"/>
      <c r="I140" s="497"/>
      <c r="J140" s="497">
        <v>138</v>
      </c>
      <c r="K140" s="497" t="s">
        <v>2020</v>
      </c>
      <c r="L140" s="497" t="s">
        <v>2021</v>
      </c>
      <c r="M140" s="501"/>
      <c r="N140" s="502"/>
    </row>
    <row r="141" spans="1:14" ht="24" customHeight="1">
      <c r="A141" s="497">
        <v>2</v>
      </c>
      <c r="B141" s="497" t="s">
        <v>1773</v>
      </c>
      <c r="C141" s="497" t="s">
        <v>2025</v>
      </c>
      <c r="D141" s="497">
        <v>50310</v>
      </c>
      <c r="E141" s="497" t="s">
        <v>2026</v>
      </c>
      <c r="F141" s="498">
        <v>60</v>
      </c>
      <c r="G141" s="499" cm="1">
        <f t="array" aca="1" ref="G141" ca="1">INDIRECT( VLOOKUP(D141,参照マップ!A:E, 5, FALSE) )</f>
        <v>0</v>
      </c>
      <c r="H141" s="500"/>
      <c r="I141" s="497"/>
      <c r="J141" s="497">
        <v>139</v>
      </c>
      <c r="K141" s="497" t="s">
        <v>2020</v>
      </c>
      <c r="L141" s="497" t="s">
        <v>2021</v>
      </c>
      <c r="M141" s="501"/>
      <c r="N141" s="502"/>
    </row>
    <row r="142" spans="1:14" ht="24" customHeight="1">
      <c r="A142" s="497">
        <v>2</v>
      </c>
      <c r="B142" s="497" t="s">
        <v>1773</v>
      </c>
      <c r="C142" s="497" t="s">
        <v>2027</v>
      </c>
      <c r="D142" s="497">
        <v>50340</v>
      </c>
      <c r="E142" s="497" t="s">
        <v>2028</v>
      </c>
      <c r="F142" s="498">
        <v>285</v>
      </c>
      <c r="G142" s="499" cm="1">
        <f t="array" aca="1" ref="G142" ca="1">INDIRECT( VLOOKUP(D142,参照マップ!A:E, 5, FALSE) )</f>
        <v>0</v>
      </c>
      <c r="H142" s="500"/>
      <c r="I142" s="497"/>
      <c r="J142" s="497">
        <v>140</v>
      </c>
      <c r="K142" s="497" t="s">
        <v>2029</v>
      </c>
      <c r="L142" s="497" t="s">
        <v>2030</v>
      </c>
      <c r="M142" s="501"/>
      <c r="N142" s="502"/>
    </row>
    <row r="143" spans="1:14" ht="24" customHeight="1">
      <c r="A143" s="497">
        <v>2</v>
      </c>
      <c r="B143" s="497" t="s">
        <v>1773</v>
      </c>
      <c r="C143" s="497" t="s">
        <v>2031</v>
      </c>
      <c r="D143" s="497">
        <v>50350</v>
      </c>
      <c r="E143" s="497" t="s">
        <v>2032</v>
      </c>
      <c r="F143" s="498">
        <v>1115</v>
      </c>
      <c r="G143" s="499" cm="1">
        <f t="array" aca="1" ref="G143" ca="1">INDIRECT( VLOOKUP(D143,参照マップ!A:E, 5, FALSE) )</f>
        <v>0</v>
      </c>
      <c r="H143" s="500"/>
      <c r="I143" s="497"/>
      <c r="J143" s="497">
        <v>141</v>
      </c>
      <c r="K143" s="497" t="s">
        <v>2029</v>
      </c>
      <c r="L143" s="497" t="s">
        <v>2030</v>
      </c>
      <c r="M143" s="501"/>
      <c r="N143" s="502"/>
    </row>
    <row r="144" spans="1:14" ht="24" customHeight="1">
      <c r="A144" s="497">
        <v>2</v>
      </c>
      <c r="B144" s="497" t="s">
        <v>1773</v>
      </c>
      <c r="C144" s="497" t="s">
        <v>2033</v>
      </c>
      <c r="D144" s="497">
        <v>50360</v>
      </c>
      <c r="E144" s="497" t="s">
        <v>2034</v>
      </c>
      <c r="F144" s="498">
        <v>285</v>
      </c>
      <c r="G144" s="499" cm="1">
        <f t="array" aca="1" ref="G144" ca="1">INDIRECT( VLOOKUP(D144,参照マップ!A:E, 5, FALSE) )</f>
        <v>0</v>
      </c>
      <c r="H144" s="500"/>
      <c r="I144" s="497"/>
      <c r="J144" s="497">
        <v>142</v>
      </c>
      <c r="K144" s="497" t="s">
        <v>2029</v>
      </c>
      <c r="L144" s="497" t="s">
        <v>2030</v>
      </c>
      <c r="M144" s="501"/>
      <c r="N144" s="502"/>
    </row>
    <row r="145" spans="1:14" ht="24" customHeight="1">
      <c r="A145" s="497">
        <v>2</v>
      </c>
      <c r="B145" s="497" t="s">
        <v>1773</v>
      </c>
      <c r="C145" s="497" t="s">
        <v>2035</v>
      </c>
      <c r="D145" s="497">
        <v>50380</v>
      </c>
      <c r="E145" s="497" t="s">
        <v>2036</v>
      </c>
      <c r="F145" s="498">
        <v>1355</v>
      </c>
      <c r="G145" s="499" cm="1">
        <f t="array" aca="1" ref="G145" ca="1">INDIRECT( VLOOKUP(D145,参照マップ!A:E, 5, FALSE) )</f>
        <v>0</v>
      </c>
      <c r="H145" s="500"/>
      <c r="I145" s="497"/>
      <c r="J145" s="497">
        <v>143</v>
      </c>
      <c r="K145" s="497" t="s">
        <v>2029</v>
      </c>
      <c r="L145" s="497" t="s">
        <v>2030</v>
      </c>
      <c r="M145" s="501"/>
      <c r="N145" s="502"/>
    </row>
    <row r="146" spans="1:14" ht="24" customHeight="1">
      <c r="A146" s="497">
        <v>2</v>
      </c>
      <c r="B146" s="497" t="s">
        <v>1773</v>
      </c>
      <c r="C146" s="497" t="s">
        <v>2037</v>
      </c>
      <c r="D146" s="497">
        <v>50320</v>
      </c>
      <c r="E146" s="497" t="s">
        <v>2038</v>
      </c>
      <c r="F146" s="498">
        <v>850</v>
      </c>
      <c r="G146" s="499" cm="1">
        <f t="array" aca="1" ref="G146" ca="1">INDIRECT( VLOOKUP(D146,参照マップ!A:E, 5, FALSE) )</f>
        <v>0</v>
      </c>
      <c r="H146" s="500"/>
      <c r="I146" s="497"/>
      <c r="J146" s="497">
        <v>144</v>
      </c>
      <c r="K146" s="497" t="s">
        <v>2039</v>
      </c>
      <c r="L146" s="497" t="s">
        <v>2040</v>
      </c>
      <c r="M146" s="501"/>
      <c r="N146" s="502"/>
    </row>
    <row r="147" spans="1:14" ht="24" customHeight="1">
      <c r="A147" s="497">
        <v>2</v>
      </c>
      <c r="B147" s="497" t="s">
        <v>1773</v>
      </c>
      <c r="C147" s="497" t="s">
        <v>2041</v>
      </c>
      <c r="D147" s="497">
        <v>50330</v>
      </c>
      <c r="E147" s="497" t="s">
        <v>2042</v>
      </c>
      <c r="F147" s="498">
        <v>215</v>
      </c>
      <c r="G147" s="499" cm="1">
        <f t="array" aca="1" ref="G147" ca="1">INDIRECT( VLOOKUP(D147,参照マップ!A:E, 5, FALSE) )</f>
        <v>0</v>
      </c>
      <c r="H147" s="500"/>
      <c r="I147" s="497"/>
      <c r="J147" s="497">
        <v>145</v>
      </c>
      <c r="K147" s="497" t="s">
        <v>2039</v>
      </c>
      <c r="L147" s="497" t="s">
        <v>2040</v>
      </c>
      <c r="M147" s="501"/>
      <c r="N147" s="502"/>
    </row>
    <row r="148" spans="1:14" ht="24" customHeight="1">
      <c r="A148" s="497">
        <v>2</v>
      </c>
      <c r="B148" s="497" t="s">
        <v>1773</v>
      </c>
      <c r="C148" s="497" t="s">
        <v>2043</v>
      </c>
      <c r="D148" s="497">
        <v>50390</v>
      </c>
      <c r="E148" s="497" t="s">
        <v>2044</v>
      </c>
      <c r="F148" s="498">
        <v>3190</v>
      </c>
      <c r="G148" s="499" cm="1">
        <f t="array" aca="1" ref="G148" ca="1">INDIRECT( VLOOKUP(D148,参照マップ!A:E, 5, FALSE) )</f>
        <v>0</v>
      </c>
      <c r="H148" s="500"/>
      <c r="I148" s="497"/>
      <c r="J148" s="497">
        <v>146</v>
      </c>
      <c r="K148" s="497" t="s">
        <v>2045</v>
      </c>
      <c r="L148" s="497" t="s">
        <v>2046</v>
      </c>
      <c r="M148" s="501"/>
      <c r="N148" s="502"/>
    </row>
    <row r="149" spans="1:14" ht="24" customHeight="1">
      <c r="A149" s="497">
        <v>2</v>
      </c>
      <c r="B149" s="497" t="s">
        <v>1773</v>
      </c>
      <c r="C149" s="497" t="s">
        <v>2047</v>
      </c>
      <c r="D149" s="497">
        <v>50400</v>
      </c>
      <c r="E149" s="497" t="s">
        <v>2048</v>
      </c>
      <c r="F149" s="498">
        <v>145</v>
      </c>
      <c r="G149" s="499" cm="1">
        <f t="array" aca="1" ref="G149" ca="1">INDIRECT( VLOOKUP(D149,参照マップ!A:E, 5, FALSE) )</f>
        <v>0</v>
      </c>
      <c r="H149" s="500"/>
      <c r="I149" s="497"/>
      <c r="J149" s="497">
        <v>147</v>
      </c>
      <c r="K149" s="497" t="s">
        <v>2045</v>
      </c>
      <c r="L149" s="497" t="s">
        <v>2046</v>
      </c>
      <c r="M149" s="501"/>
      <c r="N149" s="502"/>
    </row>
    <row r="150" spans="1:14" ht="24" customHeight="1">
      <c r="A150" s="497">
        <v>2</v>
      </c>
      <c r="B150" s="497" t="s">
        <v>1773</v>
      </c>
      <c r="C150" s="497" t="s">
        <v>2049</v>
      </c>
      <c r="D150" s="497">
        <v>50435</v>
      </c>
      <c r="E150" s="497" t="s">
        <v>2050</v>
      </c>
      <c r="F150" s="498">
        <v>505</v>
      </c>
      <c r="G150" s="499" cm="1">
        <f t="array" aca="1" ref="G150" ca="1">INDIRECT( VLOOKUP(D150,参照マップ!A:E, 5, FALSE) )</f>
        <v>0</v>
      </c>
      <c r="H150" s="500"/>
      <c r="I150" s="497"/>
      <c r="J150" s="497">
        <v>148</v>
      </c>
      <c r="K150" s="497" t="s">
        <v>2045</v>
      </c>
      <c r="L150" s="497" t="s">
        <v>2046</v>
      </c>
      <c r="M150" s="501"/>
      <c r="N150" s="502"/>
    </row>
    <row r="151" spans="1:14" ht="24" customHeight="1">
      <c r="A151" s="497">
        <v>2</v>
      </c>
      <c r="B151" s="497" t="s">
        <v>1773</v>
      </c>
      <c r="C151" s="497" t="s">
        <v>2051</v>
      </c>
      <c r="D151" s="497">
        <v>50440</v>
      </c>
      <c r="E151" s="497" t="s">
        <v>2052</v>
      </c>
      <c r="F151" s="498">
        <v>335</v>
      </c>
      <c r="G151" s="499" cm="1">
        <f t="array" aca="1" ref="G151" ca="1">INDIRECT( VLOOKUP(D151,参照マップ!A:E, 5, FALSE) )</f>
        <v>0</v>
      </c>
      <c r="H151" s="500"/>
      <c r="I151" s="497"/>
      <c r="J151" s="497">
        <v>149</v>
      </c>
      <c r="K151" s="497" t="s">
        <v>2045</v>
      </c>
      <c r="L151" s="497" t="s">
        <v>2046</v>
      </c>
      <c r="M151" s="501"/>
      <c r="N151" s="502"/>
    </row>
    <row r="152" spans="1:14" ht="24" customHeight="1">
      <c r="A152" s="497">
        <v>2</v>
      </c>
      <c r="B152" s="497" t="s">
        <v>1773</v>
      </c>
      <c r="C152" s="497" t="s">
        <v>2053</v>
      </c>
      <c r="D152" s="497">
        <v>50450</v>
      </c>
      <c r="E152" s="497" t="s">
        <v>2054</v>
      </c>
      <c r="F152" s="498">
        <v>485</v>
      </c>
      <c r="G152" s="499" cm="1">
        <f t="array" aca="1" ref="G152" ca="1">INDIRECT( VLOOKUP(D152,参照マップ!A:E, 5, FALSE) )</f>
        <v>0</v>
      </c>
      <c r="H152" s="500"/>
      <c r="I152" s="497"/>
      <c r="J152" s="497">
        <v>150</v>
      </c>
      <c r="K152" s="497" t="s">
        <v>2055</v>
      </c>
      <c r="L152" s="497" t="s">
        <v>2056</v>
      </c>
      <c r="M152" s="501"/>
      <c r="N152" s="502"/>
    </row>
    <row r="153" spans="1:14" ht="24" customHeight="1">
      <c r="A153" s="497">
        <v>2</v>
      </c>
      <c r="B153" s="497" t="s">
        <v>1773</v>
      </c>
      <c r="C153" s="497" t="s">
        <v>2057</v>
      </c>
      <c r="D153" s="497">
        <v>50460</v>
      </c>
      <c r="E153" s="497" t="s">
        <v>2058</v>
      </c>
      <c r="F153" s="498">
        <v>1990</v>
      </c>
      <c r="G153" s="499" cm="1">
        <f t="array" aca="1" ref="G153" ca="1">INDIRECT( VLOOKUP(D153,参照マップ!A:E, 5, FALSE) )</f>
        <v>0</v>
      </c>
      <c r="H153" s="500"/>
      <c r="I153" s="497"/>
      <c r="J153" s="497">
        <v>151</v>
      </c>
      <c r="K153" s="497" t="s">
        <v>2055</v>
      </c>
      <c r="L153" s="497" t="s">
        <v>2056</v>
      </c>
      <c r="M153" s="501"/>
      <c r="N153" s="502"/>
    </row>
    <row r="154" spans="1:14" ht="24" customHeight="1">
      <c r="A154" s="497">
        <v>2</v>
      </c>
      <c r="B154" s="497" t="s">
        <v>1773</v>
      </c>
      <c r="C154" s="497" t="s">
        <v>2059</v>
      </c>
      <c r="D154" s="497">
        <v>50470</v>
      </c>
      <c r="E154" s="497" t="s">
        <v>2060</v>
      </c>
      <c r="F154" s="498">
        <v>995</v>
      </c>
      <c r="G154" s="499" cm="1">
        <f t="array" aca="1" ref="G154" ca="1">INDIRECT( VLOOKUP(D154,参照マップ!A:E, 5, FALSE) )</f>
        <v>0</v>
      </c>
      <c r="H154" s="500"/>
      <c r="I154" s="497"/>
      <c r="J154" s="497">
        <v>152</v>
      </c>
      <c r="K154" s="497" t="s">
        <v>2061</v>
      </c>
      <c r="L154" s="497" t="s">
        <v>2062</v>
      </c>
      <c r="M154" s="501"/>
      <c r="N154" s="502"/>
    </row>
    <row r="155" spans="1:14" ht="24" customHeight="1">
      <c r="A155" s="497">
        <v>2</v>
      </c>
      <c r="B155" s="497" t="s">
        <v>1773</v>
      </c>
      <c r="C155" s="497" t="s">
        <v>2063</v>
      </c>
      <c r="D155" s="497">
        <v>50490</v>
      </c>
      <c r="E155" s="497" t="s">
        <v>2064</v>
      </c>
      <c r="F155" s="498">
        <v>640</v>
      </c>
      <c r="G155" s="499" cm="1">
        <f t="array" aca="1" ref="G155" ca="1">INDIRECT( VLOOKUP(D155,参照マップ!A:E, 5, FALSE) )</f>
        <v>0</v>
      </c>
      <c r="H155" s="500"/>
      <c r="I155" s="497"/>
      <c r="J155" s="497">
        <v>153</v>
      </c>
      <c r="K155" s="497" t="s">
        <v>2065</v>
      </c>
      <c r="L155" s="497" t="s">
        <v>2066</v>
      </c>
      <c r="M155" s="501"/>
      <c r="N155" s="502"/>
    </row>
    <row r="156" spans="1:14" ht="24" customHeight="1">
      <c r="A156" s="497">
        <v>2</v>
      </c>
      <c r="B156" s="497" t="s">
        <v>1773</v>
      </c>
      <c r="C156" s="497" t="s">
        <v>2067</v>
      </c>
      <c r="D156" s="497">
        <v>50491</v>
      </c>
      <c r="E156" s="497" t="s">
        <v>2068</v>
      </c>
      <c r="F156" s="498">
        <v>40</v>
      </c>
      <c r="G156" s="499" cm="1">
        <f t="array" aca="1" ref="G156" ca="1">INDIRECT( VLOOKUP(D156,参照マップ!A:E, 5, FALSE) )</f>
        <v>0</v>
      </c>
      <c r="H156" s="500"/>
      <c r="I156" s="497"/>
      <c r="J156" s="497">
        <v>154</v>
      </c>
      <c r="K156" s="497" t="s">
        <v>2065</v>
      </c>
      <c r="L156" s="497" t="s">
        <v>2066</v>
      </c>
      <c r="M156" s="501"/>
      <c r="N156" s="502"/>
    </row>
    <row r="157" spans="1:14" ht="24" customHeight="1">
      <c r="A157" s="497">
        <v>2</v>
      </c>
      <c r="B157" s="497" t="s">
        <v>1773</v>
      </c>
      <c r="C157" s="497" t="s">
        <v>2069</v>
      </c>
      <c r="D157" s="497">
        <v>50500</v>
      </c>
      <c r="E157" s="497" t="s">
        <v>2070</v>
      </c>
      <c r="F157" s="498">
        <v>110</v>
      </c>
      <c r="G157" s="499" cm="1">
        <f t="array" aca="1" ref="G157" ca="1">INDIRECT( VLOOKUP(D157,参照マップ!A:E, 5, FALSE) )</f>
        <v>0</v>
      </c>
      <c r="H157" s="500"/>
      <c r="I157" s="497"/>
      <c r="J157" s="497">
        <v>155</v>
      </c>
      <c r="K157" s="497" t="s">
        <v>2065</v>
      </c>
      <c r="L157" s="497" t="s">
        <v>2066</v>
      </c>
      <c r="M157" s="501"/>
      <c r="N157" s="502"/>
    </row>
    <row r="158" spans="1:14" ht="24" customHeight="1">
      <c r="A158" s="497">
        <v>2</v>
      </c>
      <c r="B158" s="497" t="s">
        <v>1773</v>
      </c>
      <c r="C158" s="497" t="s">
        <v>2071</v>
      </c>
      <c r="D158" s="497">
        <v>50510</v>
      </c>
      <c r="E158" s="497" t="s">
        <v>2072</v>
      </c>
      <c r="F158" s="498">
        <v>140</v>
      </c>
      <c r="G158" s="499" cm="1">
        <f t="array" aca="1" ref="G158" ca="1">INDIRECT( VLOOKUP(D158,参照マップ!A:E, 5, FALSE) )</f>
        <v>0</v>
      </c>
      <c r="H158" s="500"/>
      <c r="I158" s="497"/>
      <c r="J158" s="497">
        <v>156</v>
      </c>
      <c r="K158" s="497" t="s">
        <v>2065</v>
      </c>
      <c r="L158" s="497" t="s">
        <v>2066</v>
      </c>
      <c r="M158" s="501"/>
      <c r="N158" s="502"/>
    </row>
    <row r="159" spans="1:14" ht="24" customHeight="1">
      <c r="A159" s="497">
        <v>3</v>
      </c>
      <c r="B159" s="497" t="s">
        <v>1773</v>
      </c>
      <c r="C159" s="497" t="s">
        <v>2073</v>
      </c>
      <c r="D159" s="497">
        <v>52010</v>
      </c>
      <c r="E159" s="497" t="s">
        <v>2074</v>
      </c>
      <c r="F159" s="498">
        <v>1390</v>
      </c>
      <c r="G159" s="499" cm="1">
        <f t="array" aca="1" ref="G159" ca="1">INDIRECT( VLOOKUP(D159,参照マップ!A:E, 5, FALSE) )</f>
        <v>0</v>
      </c>
      <c r="H159" s="500"/>
      <c r="I159" s="497"/>
      <c r="J159" s="497">
        <v>157</v>
      </c>
      <c r="K159" s="497" t="s">
        <v>2075</v>
      </c>
      <c r="L159" s="497" t="s">
        <v>2076</v>
      </c>
      <c r="M159" s="501"/>
      <c r="N159" s="502"/>
    </row>
    <row r="160" spans="1:14" ht="24" customHeight="1">
      <c r="A160" s="497">
        <v>3</v>
      </c>
      <c r="B160" s="497" t="s">
        <v>1773</v>
      </c>
      <c r="C160" s="497" t="s">
        <v>2077</v>
      </c>
      <c r="D160" s="497">
        <v>52020</v>
      </c>
      <c r="E160" s="497" t="s">
        <v>2078</v>
      </c>
      <c r="F160" s="498">
        <v>2180</v>
      </c>
      <c r="G160" s="499" cm="1">
        <f t="array" aca="1" ref="G160" ca="1">INDIRECT( VLOOKUP(D160,参照マップ!A:E, 5, FALSE) )</f>
        <v>0</v>
      </c>
      <c r="H160" s="500"/>
      <c r="I160" s="497"/>
      <c r="J160" s="497">
        <v>158</v>
      </c>
      <c r="K160" s="497" t="s">
        <v>2075</v>
      </c>
      <c r="L160" s="497" t="s">
        <v>2076</v>
      </c>
      <c r="M160" s="501"/>
      <c r="N160" s="502"/>
    </row>
    <row r="161" spans="1:14" ht="24" customHeight="1">
      <c r="A161" s="497">
        <v>3</v>
      </c>
      <c r="B161" s="497" t="s">
        <v>1773</v>
      </c>
      <c r="C161" s="497" t="s">
        <v>2079</v>
      </c>
      <c r="D161" s="497">
        <v>52025</v>
      </c>
      <c r="E161" s="497" t="s">
        <v>2080</v>
      </c>
      <c r="F161" s="498">
        <v>985</v>
      </c>
      <c r="G161" s="499" cm="1">
        <f t="array" aca="1" ref="G161" ca="1">INDIRECT( VLOOKUP(D161,参照マップ!A:E, 5, FALSE) )</f>
        <v>0</v>
      </c>
      <c r="H161" s="500"/>
      <c r="I161" s="497"/>
      <c r="J161" s="497">
        <v>159</v>
      </c>
      <c r="K161" s="497" t="s">
        <v>2075</v>
      </c>
      <c r="L161" s="497" t="s">
        <v>2076</v>
      </c>
      <c r="M161" s="501"/>
      <c r="N161" s="502"/>
    </row>
    <row r="162" spans="1:14" ht="24" customHeight="1">
      <c r="A162" s="497">
        <v>3</v>
      </c>
      <c r="B162" s="497" t="s">
        <v>1773</v>
      </c>
      <c r="C162" s="497" t="s">
        <v>2081</v>
      </c>
      <c r="D162" s="497">
        <v>52040</v>
      </c>
      <c r="E162" s="497" t="s">
        <v>2082</v>
      </c>
      <c r="F162" s="498">
        <v>3660</v>
      </c>
      <c r="G162" s="499" cm="1">
        <f t="array" aca="1" ref="G162" ca="1">INDIRECT( VLOOKUP(D162,参照マップ!A:E, 5, FALSE) )</f>
        <v>0</v>
      </c>
      <c r="H162" s="500"/>
      <c r="I162" s="497"/>
      <c r="J162" s="497">
        <v>160</v>
      </c>
      <c r="K162" s="497" t="s">
        <v>2075</v>
      </c>
      <c r="L162" s="497" t="s">
        <v>2076</v>
      </c>
      <c r="M162" s="501"/>
      <c r="N162" s="502"/>
    </row>
    <row r="163" spans="1:14" ht="24" customHeight="1">
      <c r="A163" s="497">
        <v>3</v>
      </c>
      <c r="B163" s="497" t="s">
        <v>1773</v>
      </c>
      <c r="C163" s="497" t="s">
        <v>2083</v>
      </c>
      <c r="D163" s="497">
        <v>52060</v>
      </c>
      <c r="E163" s="497" t="s">
        <v>2084</v>
      </c>
      <c r="F163" s="498">
        <v>2480</v>
      </c>
      <c r="G163" s="499" cm="1">
        <f t="array" aca="1" ref="G163" ca="1">INDIRECT( VLOOKUP(D163,参照マップ!A:E, 5, FALSE) )</f>
        <v>0</v>
      </c>
      <c r="H163" s="500"/>
      <c r="I163" s="497"/>
      <c r="J163" s="497">
        <v>161</v>
      </c>
      <c r="K163" s="497" t="s">
        <v>2075</v>
      </c>
      <c r="L163" s="497" t="s">
        <v>2076</v>
      </c>
      <c r="M163" s="501"/>
      <c r="N163" s="502"/>
    </row>
    <row r="164" spans="1:14" ht="24" customHeight="1">
      <c r="A164" s="497">
        <v>3</v>
      </c>
      <c r="B164" s="497" t="s">
        <v>1773</v>
      </c>
      <c r="C164" s="497" t="s">
        <v>2085</v>
      </c>
      <c r="D164" s="497">
        <v>52070</v>
      </c>
      <c r="E164" s="497" t="s">
        <v>2086</v>
      </c>
      <c r="F164" s="498">
        <v>3080</v>
      </c>
      <c r="G164" s="499" cm="1">
        <f t="array" aca="1" ref="G164" ca="1">INDIRECT( VLOOKUP(D164,参照マップ!A:E, 5, FALSE) )</f>
        <v>0</v>
      </c>
      <c r="H164" s="500"/>
      <c r="I164" s="497"/>
      <c r="J164" s="497">
        <v>162</v>
      </c>
      <c r="K164" s="497" t="s">
        <v>2075</v>
      </c>
      <c r="L164" s="497" t="s">
        <v>2076</v>
      </c>
      <c r="M164" s="501"/>
      <c r="N164" s="502"/>
    </row>
    <row r="165" spans="1:14" ht="24" customHeight="1">
      <c r="A165" s="497">
        <v>3</v>
      </c>
      <c r="B165" s="497" t="s">
        <v>1773</v>
      </c>
      <c r="C165" s="497" t="s">
        <v>2087</v>
      </c>
      <c r="D165" s="497">
        <v>52080</v>
      </c>
      <c r="E165" s="497" t="s">
        <v>2088</v>
      </c>
      <c r="F165" s="498">
        <v>5010</v>
      </c>
      <c r="G165" s="499" cm="1">
        <f t="array" aca="1" ref="G165" ca="1">INDIRECT( VLOOKUP(D165,参照マップ!A:E, 5, FALSE) )</f>
        <v>0</v>
      </c>
      <c r="H165" s="500"/>
      <c r="I165" s="497"/>
      <c r="J165" s="497">
        <v>163</v>
      </c>
      <c r="K165" s="497" t="s">
        <v>2075</v>
      </c>
      <c r="L165" s="497" t="s">
        <v>2076</v>
      </c>
      <c r="M165" s="501"/>
      <c r="N165" s="502"/>
    </row>
    <row r="166" spans="1:14" ht="24" customHeight="1">
      <c r="A166" s="497">
        <v>3</v>
      </c>
      <c r="B166" s="497" t="s">
        <v>1773</v>
      </c>
      <c r="C166" s="497" t="s">
        <v>2089</v>
      </c>
      <c r="D166" s="497">
        <v>52120</v>
      </c>
      <c r="E166" s="497" t="s">
        <v>2090</v>
      </c>
      <c r="F166" s="498">
        <v>380</v>
      </c>
      <c r="G166" s="499" cm="1">
        <f t="array" aca="1" ref="G166" ca="1">INDIRECT( VLOOKUP(D166,参照マップ!A:E, 5, FALSE) )</f>
        <v>0</v>
      </c>
      <c r="H166" s="500"/>
      <c r="I166" s="497"/>
      <c r="J166" s="497">
        <v>164</v>
      </c>
      <c r="K166" s="497" t="s">
        <v>2075</v>
      </c>
      <c r="L166" s="497" t="s">
        <v>2076</v>
      </c>
      <c r="M166" s="501"/>
      <c r="N166" s="502"/>
    </row>
    <row r="167" spans="1:14" ht="24" customHeight="1">
      <c r="A167" s="497">
        <v>3</v>
      </c>
      <c r="B167" s="497" t="s">
        <v>1773</v>
      </c>
      <c r="C167" s="497" t="s">
        <v>2091</v>
      </c>
      <c r="D167" s="497">
        <v>51010</v>
      </c>
      <c r="E167" s="497" t="s">
        <v>2092</v>
      </c>
      <c r="F167" s="498">
        <v>3115</v>
      </c>
      <c r="G167" s="499" cm="1">
        <f t="array" aca="1" ref="G167" ca="1">INDIRECT( VLOOKUP(D167,参照マップ!A:E, 5, FALSE) )</f>
        <v>0</v>
      </c>
      <c r="H167" s="500"/>
      <c r="I167" s="497"/>
      <c r="J167" s="497">
        <v>165</v>
      </c>
      <c r="K167" s="497" t="s">
        <v>2093</v>
      </c>
      <c r="L167" s="497" t="s">
        <v>2094</v>
      </c>
      <c r="M167" s="501"/>
      <c r="N167" s="502"/>
    </row>
    <row r="168" spans="1:14" ht="24" customHeight="1">
      <c r="A168" s="497">
        <v>3</v>
      </c>
      <c r="B168" s="497" t="s">
        <v>1773</v>
      </c>
      <c r="C168" s="497" t="s">
        <v>2095</v>
      </c>
      <c r="D168" s="497">
        <v>51030</v>
      </c>
      <c r="E168" s="497" t="s">
        <v>2096</v>
      </c>
      <c r="F168" s="498">
        <v>485</v>
      </c>
      <c r="G168" s="499" cm="1">
        <f t="array" aca="1" ref="G168" ca="1">INDIRECT( VLOOKUP(D168,参照マップ!A:E, 5, FALSE) )</f>
        <v>0</v>
      </c>
      <c r="H168" s="500"/>
      <c r="I168" s="497"/>
      <c r="J168" s="497">
        <v>166</v>
      </c>
      <c r="K168" s="497" t="s">
        <v>2097</v>
      </c>
      <c r="L168" s="497" t="s">
        <v>2098</v>
      </c>
      <c r="M168" s="501"/>
      <c r="N168" s="502"/>
    </row>
    <row r="169" spans="1:14" ht="24" customHeight="1">
      <c r="A169" s="497">
        <v>3</v>
      </c>
      <c r="B169" s="497" t="s">
        <v>1773</v>
      </c>
      <c r="C169" s="497" t="s">
        <v>2099</v>
      </c>
      <c r="D169" s="497">
        <v>11031</v>
      </c>
      <c r="E169" s="497" t="s">
        <v>2100</v>
      </c>
      <c r="F169" s="498">
        <v>20</v>
      </c>
      <c r="G169" s="499" cm="1">
        <f t="array" aca="1" ref="G169" ca="1">INDIRECT( VLOOKUP(D169,参照マップ!A:E, 5, FALSE) )</f>
        <v>0</v>
      </c>
      <c r="H169" s="500"/>
      <c r="I169" s="497"/>
      <c r="J169" s="497">
        <v>167</v>
      </c>
      <c r="K169" s="497" t="s">
        <v>2097</v>
      </c>
      <c r="L169" s="497" t="s">
        <v>2098</v>
      </c>
      <c r="M169" s="501"/>
      <c r="N169" s="502"/>
    </row>
    <row r="170" spans="1:14" ht="24" customHeight="1">
      <c r="A170" s="497">
        <v>3</v>
      </c>
      <c r="B170" s="497" t="s">
        <v>1773</v>
      </c>
      <c r="C170" s="497" t="s">
        <v>2101</v>
      </c>
      <c r="D170" s="497">
        <v>11032</v>
      </c>
      <c r="E170" s="497" t="s">
        <v>2102</v>
      </c>
      <c r="F170" s="498">
        <v>50</v>
      </c>
      <c r="G170" s="499" cm="1">
        <f t="array" aca="1" ref="G170" ca="1">INDIRECT( VLOOKUP(D170,参照マップ!A:E, 5, FALSE) )</f>
        <v>0</v>
      </c>
      <c r="H170" s="500"/>
      <c r="I170" s="497"/>
      <c r="J170" s="497">
        <v>168</v>
      </c>
      <c r="K170" s="497" t="s">
        <v>2097</v>
      </c>
      <c r="L170" s="497" t="s">
        <v>2098</v>
      </c>
      <c r="M170" s="501"/>
      <c r="N170" s="502"/>
    </row>
    <row r="171" spans="1:14" ht="24" customHeight="1">
      <c r="A171" s="497">
        <v>3</v>
      </c>
      <c r="B171" s="497" t="s">
        <v>1773</v>
      </c>
      <c r="C171" s="497" t="s">
        <v>2103</v>
      </c>
      <c r="D171" s="497">
        <v>11040</v>
      </c>
      <c r="E171" s="497" t="s">
        <v>2104</v>
      </c>
      <c r="F171" s="498">
        <v>130</v>
      </c>
      <c r="G171" s="499" cm="1">
        <f t="array" aca="1" ref="G171" ca="1">INDIRECT( VLOOKUP(D171,参照マップ!A:E, 5, FALSE) )</f>
        <v>0</v>
      </c>
      <c r="H171" s="500"/>
      <c r="I171" s="497"/>
      <c r="J171" s="497">
        <v>169</v>
      </c>
      <c r="K171" s="497" t="s">
        <v>2097</v>
      </c>
      <c r="L171" s="497" t="s">
        <v>2098</v>
      </c>
      <c r="M171" s="501"/>
      <c r="N171" s="502"/>
    </row>
    <row r="172" spans="1:14" ht="24" customHeight="1">
      <c r="A172" s="497">
        <v>3</v>
      </c>
      <c r="B172" s="497" t="s">
        <v>1773</v>
      </c>
      <c r="C172" s="497" t="s">
        <v>2105</v>
      </c>
      <c r="D172" s="497">
        <v>11041</v>
      </c>
      <c r="E172" s="497" t="s">
        <v>2106</v>
      </c>
      <c r="F172" s="498">
        <v>55</v>
      </c>
      <c r="G172" s="499" cm="1">
        <f t="array" aca="1" ref="G172" ca="1">INDIRECT( VLOOKUP(D172,参照マップ!A:E, 5, FALSE) )</f>
        <v>0</v>
      </c>
      <c r="H172" s="500"/>
      <c r="I172" s="497"/>
      <c r="J172" s="497">
        <v>170</v>
      </c>
      <c r="K172" s="497" t="s">
        <v>2107</v>
      </c>
      <c r="L172" s="497" t="s">
        <v>2108</v>
      </c>
      <c r="M172" s="501"/>
      <c r="N172" s="502"/>
    </row>
    <row r="173" spans="1:14" ht="24" customHeight="1">
      <c r="A173" s="497">
        <v>3</v>
      </c>
      <c r="B173" s="497" t="s">
        <v>1773</v>
      </c>
      <c r="C173" s="497" t="s">
        <v>2109</v>
      </c>
      <c r="D173" s="497">
        <v>11050</v>
      </c>
      <c r="E173" s="497" t="s">
        <v>2110</v>
      </c>
      <c r="F173" s="498">
        <v>140</v>
      </c>
      <c r="G173" s="499" cm="1">
        <f t="array" aca="1" ref="G173" ca="1">INDIRECT( VLOOKUP(D173,参照マップ!A:E, 5, FALSE) )</f>
        <v>0</v>
      </c>
      <c r="H173" s="500"/>
      <c r="I173" s="497"/>
      <c r="J173" s="497">
        <v>171</v>
      </c>
      <c r="K173" s="497" t="s">
        <v>2107</v>
      </c>
      <c r="L173" s="497" t="s">
        <v>2108</v>
      </c>
      <c r="M173" s="501"/>
      <c r="N173" s="502"/>
    </row>
    <row r="174" spans="1:14" ht="24" customHeight="1">
      <c r="A174" s="497">
        <v>3</v>
      </c>
      <c r="B174" s="497" t="s">
        <v>1773</v>
      </c>
      <c r="C174" s="497" t="s">
        <v>2111</v>
      </c>
      <c r="D174" s="497">
        <v>11060</v>
      </c>
      <c r="E174" s="497" t="s">
        <v>2112</v>
      </c>
      <c r="F174" s="498">
        <v>550</v>
      </c>
      <c r="G174" s="499" cm="1">
        <f t="array" aca="1" ref="G174" ca="1">INDIRECT( VLOOKUP(D174,参照マップ!A:E, 5, FALSE) )</f>
        <v>0</v>
      </c>
      <c r="H174" s="500"/>
      <c r="I174" s="497"/>
      <c r="J174" s="497">
        <v>172</v>
      </c>
      <c r="K174" s="497" t="s">
        <v>2113</v>
      </c>
      <c r="L174" s="497" t="s">
        <v>2114</v>
      </c>
      <c r="M174" s="501"/>
      <c r="N174" s="502"/>
    </row>
    <row r="175" spans="1:14" ht="24" customHeight="1">
      <c r="A175" s="497">
        <v>3</v>
      </c>
      <c r="B175" s="497" t="s">
        <v>1773</v>
      </c>
      <c r="C175" s="497" t="s">
        <v>2115</v>
      </c>
      <c r="D175" s="497">
        <v>11065</v>
      </c>
      <c r="E175" s="497" t="s">
        <v>2116</v>
      </c>
      <c r="F175" s="498">
        <v>240</v>
      </c>
      <c r="G175" s="499" cm="1">
        <f t="array" aca="1" ref="G175" ca="1">INDIRECT( VLOOKUP(D175,参照マップ!A:E, 5, FALSE) )</f>
        <v>0</v>
      </c>
      <c r="H175" s="500"/>
      <c r="I175" s="497"/>
      <c r="J175" s="497">
        <v>173</v>
      </c>
      <c r="K175" s="497" t="s">
        <v>2117</v>
      </c>
      <c r="L175" s="497" t="s">
        <v>2118</v>
      </c>
      <c r="M175" s="501"/>
      <c r="N175" s="502"/>
    </row>
    <row r="176" spans="1:14" ht="24" customHeight="1">
      <c r="A176" s="497">
        <v>3</v>
      </c>
      <c r="B176" s="497" t="s">
        <v>1773</v>
      </c>
      <c r="C176" s="497" t="s">
        <v>2119</v>
      </c>
      <c r="D176" s="497">
        <v>11070</v>
      </c>
      <c r="E176" s="497" t="s">
        <v>2120</v>
      </c>
      <c r="F176" s="498">
        <v>35</v>
      </c>
      <c r="G176" s="499" cm="1">
        <f t="array" aca="1" ref="G176" ca="1">INDIRECT( VLOOKUP(D176,参照マップ!A:E, 5, FALSE) )</f>
        <v>0</v>
      </c>
      <c r="H176" s="500"/>
      <c r="I176" s="497"/>
      <c r="J176" s="497">
        <v>174</v>
      </c>
      <c r="K176" s="497" t="s">
        <v>2117</v>
      </c>
      <c r="L176" s="497" t="s">
        <v>2118</v>
      </c>
      <c r="M176" s="501"/>
      <c r="N176" s="502"/>
    </row>
    <row r="177" spans="1:14" ht="24" customHeight="1">
      <c r="A177" s="497">
        <v>3</v>
      </c>
      <c r="B177" s="497" t="s">
        <v>1773</v>
      </c>
      <c r="C177" s="497" t="s">
        <v>2121</v>
      </c>
      <c r="D177" s="497">
        <v>11080</v>
      </c>
      <c r="E177" s="497" t="s">
        <v>2122</v>
      </c>
      <c r="F177" s="498">
        <v>70</v>
      </c>
      <c r="G177" s="499" cm="1">
        <f t="array" aca="1" ref="G177" ca="1">INDIRECT( VLOOKUP(D177,参照マップ!A:E, 5, FALSE) )</f>
        <v>0</v>
      </c>
      <c r="H177" s="500"/>
      <c r="I177" s="497"/>
      <c r="J177" s="497">
        <v>175</v>
      </c>
      <c r="K177" s="497" t="s">
        <v>2117</v>
      </c>
      <c r="L177" s="497" t="s">
        <v>2118</v>
      </c>
      <c r="M177" s="501"/>
      <c r="N177" s="502"/>
    </row>
    <row r="178" spans="1:14" ht="24" customHeight="1">
      <c r="A178" s="497">
        <v>3</v>
      </c>
      <c r="B178" s="497" t="s">
        <v>1773</v>
      </c>
      <c r="C178" s="497" t="s">
        <v>2123</v>
      </c>
      <c r="D178" s="497">
        <v>11090</v>
      </c>
      <c r="E178" s="497" t="s">
        <v>2124</v>
      </c>
      <c r="F178" s="498">
        <v>60</v>
      </c>
      <c r="G178" s="499" cm="1">
        <f t="array" aca="1" ref="G178" ca="1">INDIRECT( VLOOKUP(D178,参照マップ!A:E, 5, FALSE) )</f>
        <v>0</v>
      </c>
      <c r="H178" s="500"/>
      <c r="I178" s="497"/>
      <c r="J178" s="497">
        <v>176</v>
      </c>
      <c r="K178" s="497" t="s">
        <v>2117</v>
      </c>
      <c r="L178" s="497" t="s">
        <v>2118</v>
      </c>
      <c r="M178" s="501"/>
      <c r="N178" s="502"/>
    </row>
    <row r="179" spans="1:14" ht="24" customHeight="1">
      <c r="A179" s="497">
        <v>3</v>
      </c>
      <c r="B179" s="497" t="s">
        <v>1773</v>
      </c>
      <c r="C179" s="497" t="s">
        <v>2125</v>
      </c>
      <c r="D179" s="497">
        <v>12010</v>
      </c>
      <c r="E179" s="497" t="s">
        <v>2126</v>
      </c>
      <c r="F179" s="498">
        <v>200</v>
      </c>
      <c r="G179" s="499" cm="1">
        <f t="array" aca="1" ref="G179" ca="1">INDIRECT( VLOOKUP(D179,参照マップ!A:E, 5, FALSE) )</f>
        <v>0</v>
      </c>
      <c r="H179" s="500"/>
      <c r="I179" s="497"/>
      <c r="J179" s="497">
        <v>177</v>
      </c>
      <c r="K179" s="497" t="s">
        <v>2127</v>
      </c>
      <c r="L179" s="497" t="s">
        <v>2128</v>
      </c>
      <c r="M179" s="501"/>
      <c r="N179" s="502"/>
    </row>
    <row r="180" spans="1:14" ht="24" customHeight="1">
      <c r="A180" s="497">
        <v>3</v>
      </c>
      <c r="B180" s="497" t="s">
        <v>1773</v>
      </c>
      <c r="C180" s="497" t="s">
        <v>2129</v>
      </c>
      <c r="D180" s="497">
        <v>12020</v>
      </c>
      <c r="E180" s="497" t="s">
        <v>2130</v>
      </c>
      <c r="F180" s="498">
        <v>635</v>
      </c>
      <c r="G180" s="499" cm="1">
        <f t="array" aca="1" ref="G180" ca="1">INDIRECT( VLOOKUP(D180,参照マップ!A:E, 5, FALSE) )</f>
        <v>0</v>
      </c>
      <c r="H180" s="500"/>
      <c r="I180" s="497"/>
      <c r="J180" s="497">
        <v>178</v>
      </c>
      <c r="K180" s="497" t="s">
        <v>2127</v>
      </c>
      <c r="L180" s="497" t="s">
        <v>2128</v>
      </c>
      <c r="M180" s="501"/>
      <c r="N180" s="502"/>
    </row>
    <row r="181" spans="1:14" ht="24" customHeight="1">
      <c r="A181" s="497">
        <v>3</v>
      </c>
      <c r="B181" s="497" t="s">
        <v>1773</v>
      </c>
      <c r="C181" s="497" t="s">
        <v>2131</v>
      </c>
      <c r="D181" s="497">
        <v>12040</v>
      </c>
      <c r="E181" s="497" t="s">
        <v>2132</v>
      </c>
      <c r="F181" s="498">
        <v>2730</v>
      </c>
      <c r="G181" s="499" cm="1">
        <f t="array" aca="1" ref="G181" ca="1">INDIRECT( VLOOKUP(D181,参照マップ!A:E, 5, FALSE) )</f>
        <v>0</v>
      </c>
      <c r="H181" s="500"/>
      <c r="I181" s="497"/>
      <c r="J181" s="497">
        <v>179</v>
      </c>
      <c r="K181" s="497" t="s">
        <v>2133</v>
      </c>
      <c r="L181" s="497" t="s">
        <v>2134</v>
      </c>
      <c r="M181" s="501"/>
      <c r="N181" s="502"/>
    </row>
    <row r="182" spans="1:14" ht="24" customHeight="1">
      <c r="A182" s="497">
        <v>3</v>
      </c>
      <c r="B182" s="497" t="s">
        <v>1773</v>
      </c>
      <c r="C182" s="497" t="s">
        <v>2135</v>
      </c>
      <c r="D182" s="497">
        <v>12061</v>
      </c>
      <c r="E182" s="497" t="s">
        <v>2136</v>
      </c>
      <c r="F182" s="498">
        <v>75</v>
      </c>
      <c r="G182" s="499" cm="1">
        <f t="array" aca="1" ref="G182" ca="1">INDIRECT( VLOOKUP(D182,参照マップ!A:E, 5, FALSE) )</f>
        <v>0</v>
      </c>
      <c r="H182" s="500"/>
      <c r="I182" s="497"/>
      <c r="J182" s="497">
        <v>180</v>
      </c>
      <c r="K182" s="497" t="s">
        <v>2137</v>
      </c>
      <c r="L182" s="497" t="s">
        <v>2138</v>
      </c>
      <c r="M182" s="501"/>
      <c r="N182" s="502"/>
    </row>
    <row r="183" spans="1:14" ht="24" customHeight="1">
      <c r="A183" s="497">
        <v>3</v>
      </c>
      <c r="B183" s="497" t="s">
        <v>1773</v>
      </c>
      <c r="C183" s="497" t="s">
        <v>2139</v>
      </c>
      <c r="D183" s="497">
        <v>12070</v>
      </c>
      <c r="E183" s="497" t="s">
        <v>2140</v>
      </c>
      <c r="F183" s="498">
        <v>170</v>
      </c>
      <c r="G183" s="499" cm="1">
        <f t="array" aca="1" ref="G183" ca="1">INDIRECT( VLOOKUP(D183,参照マップ!A:E, 5, FALSE) )</f>
        <v>0</v>
      </c>
      <c r="H183" s="500"/>
      <c r="I183" s="497"/>
      <c r="J183" s="497">
        <v>181</v>
      </c>
      <c r="K183" s="497" t="s">
        <v>2141</v>
      </c>
      <c r="L183" s="497" t="s">
        <v>2142</v>
      </c>
      <c r="M183" s="501"/>
      <c r="N183" s="502"/>
    </row>
    <row r="184" spans="1:14" ht="24" customHeight="1">
      <c r="A184" s="497">
        <v>3</v>
      </c>
      <c r="B184" s="497" t="s">
        <v>1773</v>
      </c>
      <c r="C184" s="497" t="s">
        <v>2143</v>
      </c>
      <c r="D184" s="497">
        <v>12080</v>
      </c>
      <c r="E184" s="497" t="s">
        <v>2144</v>
      </c>
      <c r="F184" s="498">
        <v>2280</v>
      </c>
      <c r="G184" s="499" cm="1">
        <f t="array" aca="1" ref="G184" ca="1">INDIRECT( VLOOKUP(D184,参照マップ!A:E, 5, FALSE) )</f>
        <v>0</v>
      </c>
      <c r="H184" s="500"/>
      <c r="I184" s="497"/>
      <c r="J184" s="497">
        <v>182</v>
      </c>
      <c r="K184" s="497" t="s">
        <v>2145</v>
      </c>
      <c r="L184" s="497" t="s">
        <v>2146</v>
      </c>
      <c r="M184" s="501"/>
      <c r="N184" s="502"/>
    </row>
    <row r="185" spans="1:14" ht="24" customHeight="1">
      <c r="A185" s="497">
        <v>3</v>
      </c>
      <c r="B185" s="497" t="s">
        <v>1773</v>
      </c>
      <c r="C185" s="497" t="s">
        <v>2147</v>
      </c>
      <c r="D185" s="497">
        <v>12090</v>
      </c>
      <c r="E185" s="497" t="s">
        <v>2148</v>
      </c>
      <c r="F185" s="498">
        <v>675</v>
      </c>
      <c r="G185" s="499" cm="1">
        <f t="array" aca="1" ref="G185" ca="1">INDIRECT( VLOOKUP(D185,参照マップ!A:E, 5, FALSE) )</f>
        <v>0</v>
      </c>
      <c r="H185" s="500"/>
      <c r="I185" s="497"/>
      <c r="J185" s="497">
        <v>183</v>
      </c>
      <c r="K185" s="497" t="s">
        <v>2149</v>
      </c>
      <c r="L185" s="497" t="s">
        <v>2150</v>
      </c>
      <c r="M185" s="501"/>
      <c r="N185" s="502"/>
    </row>
    <row r="186" spans="1:14" ht="24" customHeight="1">
      <c r="A186" s="497">
        <v>3</v>
      </c>
      <c r="B186" s="497" t="s">
        <v>1773</v>
      </c>
      <c r="C186" s="497" t="s">
        <v>2151</v>
      </c>
      <c r="D186" s="497">
        <v>12100</v>
      </c>
      <c r="E186" s="497" t="s">
        <v>2152</v>
      </c>
      <c r="F186" s="498">
        <v>515</v>
      </c>
      <c r="G186" s="499" cm="1">
        <f t="array" aca="1" ref="G186" ca="1">INDIRECT( VLOOKUP(D186,参照マップ!A:E, 5, FALSE) )</f>
        <v>0</v>
      </c>
      <c r="H186" s="500"/>
      <c r="I186" s="497"/>
      <c r="J186" s="497">
        <v>184</v>
      </c>
      <c r="K186" s="497" t="s">
        <v>2153</v>
      </c>
      <c r="L186" s="497" t="s">
        <v>2154</v>
      </c>
      <c r="M186" s="501"/>
      <c r="N186" s="502"/>
    </row>
    <row r="187" spans="1:14" ht="24" customHeight="1">
      <c r="A187" s="497">
        <v>3</v>
      </c>
      <c r="B187" s="497" t="s">
        <v>1773</v>
      </c>
      <c r="C187" s="497" t="s">
        <v>2155</v>
      </c>
      <c r="D187" s="497">
        <v>12110</v>
      </c>
      <c r="E187" s="497" t="s">
        <v>2156</v>
      </c>
      <c r="F187" s="498">
        <v>370</v>
      </c>
      <c r="G187" s="499" cm="1">
        <f t="array" aca="1" ref="G187" ca="1">INDIRECT( VLOOKUP(D187,参照マップ!A:E, 5, FALSE) )</f>
        <v>0</v>
      </c>
      <c r="H187" s="500"/>
      <c r="I187" s="497"/>
      <c r="J187" s="497">
        <v>185</v>
      </c>
      <c r="K187" s="497" t="s">
        <v>2157</v>
      </c>
      <c r="L187" s="497" t="s">
        <v>2158</v>
      </c>
      <c r="M187" s="501"/>
      <c r="N187" s="502"/>
    </row>
    <row r="188" spans="1:14" ht="24" customHeight="1">
      <c r="A188" s="497">
        <v>3</v>
      </c>
      <c r="B188" s="497" t="s">
        <v>1773</v>
      </c>
      <c r="C188" s="497" t="s">
        <v>2159</v>
      </c>
      <c r="D188" s="497">
        <v>12120</v>
      </c>
      <c r="E188" s="497" t="s">
        <v>2160</v>
      </c>
      <c r="F188" s="498">
        <v>45</v>
      </c>
      <c r="G188" s="499" cm="1">
        <f t="array" aca="1" ref="G188" ca="1">INDIRECT( VLOOKUP(D188,参照マップ!A:E, 5, FALSE) )</f>
        <v>0</v>
      </c>
      <c r="H188" s="500"/>
      <c r="I188" s="497"/>
      <c r="J188" s="497">
        <v>186</v>
      </c>
      <c r="K188" s="497" t="s">
        <v>2157</v>
      </c>
      <c r="L188" s="497" t="s">
        <v>2158</v>
      </c>
      <c r="M188" s="501"/>
      <c r="N188" s="502"/>
    </row>
    <row r="189" spans="1:14" ht="24" customHeight="1">
      <c r="A189" s="497">
        <v>3</v>
      </c>
      <c r="B189" s="497" t="s">
        <v>1773</v>
      </c>
      <c r="C189" s="497" t="s">
        <v>2161</v>
      </c>
      <c r="D189" s="497">
        <v>12130</v>
      </c>
      <c r="E189" s="497" t="s">
        <v>2162</v>
      </c>
      <c r="F189" s="498">
        <v>50</v>
      </c>
      <c r="G189" s="499" cm="1">
        <f t="array" aca="1" ref="G189" ca="1">INDIRECT( VLOOKUP(D189,参照マップ!A:E, 5, FALSE) )</f>
        <v>0</v>
      </c>
      <c r="H189" s="500"/>
      <c r="I189" s="497"/>
      <c r="J189" s="497">
        <v>187</v>
      </c>
      <c r="K189" s="497" t="s">
        <v>2157</v>
      </c>
      <c r="L189" s="497" t="s">
        <v>2158</v>
      </c>
      <c r="M189" s="501"/>
      <c r="N189" s="502"/>
    </row>
    <row r="190" spans="1:14" ht="24" customHeight="1">
      <c r="A190" s="497">
        <v>3</v>
      </c>
      <c r="B190" s="497" t="s">
        <v>1773</v>
      </c>
      <c r="C190" s="497" t="s">
        <v>2163</v>
      </c>
      <c r="D190" s="497">
        <v>12140</v>
      </c>
      <c r="E190" s="497" t="s">
        <v>2164</v>
      </c>
      <c r="F190" s="498">
        <v>370</v>
      </c>
      <c r="G190" s="499" cm="1">
        <f t="array" aca="1" ref="G190" ca="1">INDIRECT( VLOOKUP(D190,参照マップ!A:E, 5, FALSE) )</f>
        <v>0</v>
      </c>
      <c r="H190" s="500"/>
      <c r="I190" s="497"/>
      <c r="J190" s="497">
        <v>188</v>
      </c>
      <c r="K190" s="497" t="s">
        <v>2165</v>
      </c>
      <c r="L190" s="497" t="s">
        <v>2166</v>
      </c>
      <c r="M190" s="501"/>
      <c r="N190" s="502"/>
    </row>
    <row r="191" spans="1:14" ht="24" customHeight="1">
      <c r="A191" s="497">
        <v>3</v>
      </c>
      <c r="B191" s="497" t="s">
        <v>1773</v>
      </c>
      <c r="C191" s="497" t="s">
        <v>2167</v>
      </c>
      <c r="D191" s="497">
        <v>12150</v>
      </c>
      <c r="E191" s="497" t="s">
        <v>2168</v>
      </c>
      <c r="F191" s="498">
        <v>235</v>
      </c>
      <c r="G191" s="499" cm="1">
        <f t="array" aca="1" ref="G191" ca="1">INDIRECT( VLOOKUP(D191,参照マップ!A:E, 5, FALSE) )</f>
        <v>0</v>
      </c>
      <c r="H191" s="500"/>
      <c r="I191" s="497"/>
      <c r="J191" s="497">
        <v>189</v>
      </c>
      <c r="K191" s="497" t="s">
        <v>2169</v>
      </c>
      <c r="L191" s="497" t="s">
        <v>2170</v>
      </c>
      <c r="M191" s="501"/>
      <c r="N191" s="502"/>
    </row>
    <row r="192" spans="1:14" ht="24" customHeight="1">
      <c r="A192" s="497">
        <v>3</v>
      </c>
      <c r="B192" s="497" t="s">
        <v>1773</v>
      </c>
      <c r="C192" s="497" t="s">
        <v>2171</v>
      </c>
      <c r="D192" s="497">
        <v>15120</v>
      </c>
      <c r="E192" s="497" t="s">
        <v>2172</v>
      </c>
      <c r="F192" s="498">
        <v>805</v>
      </c>
      <c r="G192" s="499" cm="1">
        <f t="array" aca="1" ref="G192" ca="1">INDIRECT( VLOOKUP(D192,参照マップ!A:E, 5, FALSE) )</f>
        <v>0</v>
      </c>
      <c r="H192" s="500"/>
      <c r="I192" s="497"/>
      <c r="J192" s="497">
        <v>190</v>
      </c>
      <c r="K192" s="497" t="s">
        <v>2173</v>
      </c>
      <c r="L192" s="497" t="s">
        <v>2174</v>
      </c>
      <c r="M192" s="501"/>
      <c r="N192" s="502"/>
    </row>
    <row r="193" spans="1:14" ht="24" customHeight="1">
      <c r="A193" s="497">
        <v>3</v>
      </c>
      <c r="B193" s="497" t="s">
        <v>1773</v>
      </c>
      <c r="C193" s="497" t="s">
        <v>2175</v>
      </c>
      <c r="D193" s="497">
        <v>15559</v>
      </c>
      <c r="E193" s="497" t="s">
        <v>856</v>
      </c>
      <c r="F193" s="498">
        <v>35</v>
      </c>
      <c r="G193" s="499" cm="1">
        <f t="array" aca="1" ref="G193" ca="1">INDIRECT( VLOOKUP(D193,参照マップ!A:E, 5, FALSE) )</f>
        <v>0</v>
      </c>
      <c r="H193" s="500"/>
      <c r="I193" s="497"/>
      <c r="J193" s="497">
        <v>191</v>
      </c>
      <c r="K193" s="497" t="s">
        <v>2173</v>
      </c>
      <c r="L193" s="497" t="s">
        <v>2174</v>
      </c>
      <c r="M193" s="501"/>
      <c r="N193" s="502"/>
    </row>
    <row r="194" spans="1:14" ht="24" customHeight="1">
      <c r="A194" s="497">
        <v>3</v>
      </c>
      <c r="B194" s="497" t="s">
        <v>1773</v>
      </c>
      <c r="C194" s="497" t="s">
        <v>2176</v>
      </c>
      <c r="D194" s="497">
        <v>15140</v>
      </c>
      <c r="E194" s="497" t="s">
        <v>2177</v>
      </c>
      <c r="F194" s="498">
        <v>70</v>
      </c>
      <c r="G194" s="499" cm="1">
        <f t="array" aca="1" ref="G194" ca="1">INDIRECT( VLOOKUP(D194,参照マップ!A:E, 5, FALSE) )</f>
        <v>0</v>
      </c>
      <c r="H194" s="500"/>
      <c r="I194" s="497"/>
      <c r="J194" s="497">
        <v>192</v>
      </c>
      <c r="K194" s="497" t="s">
        <v>2178</v>
      </c>
      <c r="L194" s="497" t="s">
        <v>2179</v>
      </c>
      <c r="M194" s="501"/>
      <c r="N194" s="502"/>
    </row>
    <row r="195" spans="1:14" ht="24" customHeight="1">
      <c r="A195" s="497">
        <v>3</v>
      </c>
      <c r="B195" s="497" t="s">
        <v>1773</v>
      </c>
      <c r="C195" s="497" t="s">
        <v>2180</v>
      </c>
      <c r="D195" s="497">
        <v>15150</v>
      </c>
      <c r="E195" s="497" t="s">
        <v>2181</v>
      </c>
      <c r="F195" s="498">
        <v>420</v>
      </c>
      <c r="G195" s="499" cm="1">
        <f t="array" aca="1" ref="G195" ca="1">INDIRECT( VLOOKUP(D195,参照マップ!A:E, 5, FALSE) )</f>
        <v>0</v>
      </c>
      <c r="H195" s="500"/>
      <c r="I195" s="497"/>
      <c r="J195" s="497">
        <v>193</v>
      </c>
      <c r="K195" s="497" t="s">
        <v>2178</v>
      </c>
      <c r="L195" s="497" t="s">
        <v>2179</v>
      </c>
      <c r="M195" s="501"/>
      <c r="N195" s="502"/>
    </row>
    <row r="196" spans="1:14" ht="24" customHeight="1">
      <c r="A196" s="497">
        <v>3</v>
      </c>
      <c r="B196" s="497" t="s">
        <v>1773</v>
      </c>
      <c r="C196" s="497" t="s">
        <v>2182</v>
      </c>
      <c r="D196" s="497">
        <v>15550</v>
      </c>
      <c r="E196" s="497" t="s">
        <v>2183</v>
      </c>
      <c r="F196" s="498">
        <v>25</v>
      </c>
      <c r="G196" s="499" cm="1">
        <f t="array" aca="1" ref="G196" ca="1">INDIRECT( VLOOKUP(D196,参照マップ!A:E, 5, FALSE) )</f>
        <v>0</v>
      </c>
      <c r="H196" s="500"/>
      <c r="I196" s="497"/>
      <c r="J196" s="497">
        <v>194</v>
      </c>
      <c r="K196" s="497" t="s">
        <v>2178</v>
      </c>
      <c r="L196" s="497" t="s">
        <v>2179</v>
      </c>
      <c r="M196" s="501"/>
      <c r="N196" s="502"/>
    </row>
    <row r="197" spans="1:14" ht="24" customHeight="1">
      <c r="A197" s="497">
        <v>3</v>
      </c>
      <c r="B197" s="497" t="s">
        <v>1773</v>
      </c>
      <c r="C197" s="497" t="s">
        <v>2184</v>
      </c>
      <c r="D197" s="497">
        <v>15160</v>
      </c>
      <c r="E197" s="497" t="s">
        <v>2185</v>
      </c>
      <c r="F197" s="498">
        <v>430</v>
      </c>
      <c r="G197" s="499" cm="1">
        <f t="array" aca="1" ref="G197" ca="1">INDIRECT( VLOOKUP(D197,参照マップ!A:E, 5, FALSE) )</f>
        <v>0</v>
      </c>
      <c r="H197" s="500"/>
      <c r="I197" s="497"/>
      <c r="J197" s="497">
        <v>195</v>
      </c>
      <c r="K197" s="497" t="s">
        <v>2186</v>
      </c>
      <c r="L197" s="497" t="s">
        <v>2187</v>
      </c>
      <c r="M197" s="501"/>
      <c r="N197" s="502"/>
    </row>
    <row r="198" spans="1:14" ht="24" customHeight="1">
      <c r="A198" s="497">
        <v>3</v>
      </c>
      <c r="B198" s="497" t="s">
        <v>1773</v>
      </c>
      <c r="C198" s="497" t="s">
        <v>2188</v>
      </c>
      <c r="D198" s="497">
        <v>15551</v>
      </c>
      <c r="E198" s="497" t="s">
        <v>2189</v>
      </c>
      <c r="F198" s="498">
        <v>35</v>
      </c>
      <c r="G198" s="499" cm="1">
        <f t="array" aca="1" ref="G198" ca="1">INDIRECT( VLOOKUP(D198,参照マップ!A:E, 5, FALSE) )</f>
        <v>0</v>
      </c>
      <c r="H198" s="500"/>
      <c r="I198" s="497"/>
      <c r="J198" s="497">
        <v>196</v>
      </c>
      <c r="K198" s="497" t="s">
        <v>2186</v>
      </c>
      <c r="L198" s="497" t="s">
        <v>2187</v>
      </c>
      <c r="M198" s="501"/>
      <c r="N198" s="502"/>
    </row>
    <row r="199" spans="1:14" ht="24" customHeight="1">
      <c r="A199" s="497">
        <v>3</v>
      </c>
      <c r="B199" s="497" t="s">
        <v>1773</v>
      </c>
      <c r="C199" s="497" t="s">
        <v>2190</v>
      </c>
      <c r="D199" s="497">
        <v>15552</v>
      </c>
      <c r="E199" s="497" t="s">
        <v>2191</v>
      </c>
      <c r="F199" s="498">
        <v>60</v>
      </c>
      <c r="G199" s="499" cm="1">
        <f t="array" aca="1" ref="G199" ca="1">INDIRECT( VLOOKUP(D199,参照マップ!A:E, 5, FALSE) )</f>
        <v>0</v>
      </c>
      <c r="H199" s="500"/>
      <c r="I199" s="497"/>
      <c r="J199" s="497">
        <v>197</v>
      </c>
      <c r="K199" s="497" t="s">
        <v>2186</v>
      </c>
      <c r="L199" s="497" t="s">
        <v>2187</v>
      </c>
      <c r="M199" s="501"/>
      <c r="N199" s="502"/>
    </row>
    <row r="200" spans="1:14" ht="24" customHeight="1">
      <c r="A200" s="497">
        <v>3</v>
      </c>
      <c r="B200" s="497" t="s">
        <v>1773</v>
      </c>
      <c r="C200" s="497" t="s">
        <v>2192</v>
      </c>
      <c r="D200" s="497">
        <v>15554</v>
      </c>
      <c r="E200" s="497" t="s">
        <v>2193</v>
      </c>
      <c r="F200" s="498">
        <v>35</v>
      </c>
      <c r="G200" s="499" cm="1">
        <f t="array" aca="1" ref="G200" ca="1">INDIRECT( VLOOKUP(D200,参照マップ!A:E, 5, FALSE) )</f>
        <v>0</v>
      </c>
      <c r="H200" s="500"/>
      <c r="I200" s="497"/>
      <c r="J200" s="497">
        <v>198</v>
      </c>
      <c r="K200" s="497" t="s">
        <v>2186</v>
      </c>
      <c r="L200" s="497" t="s">
        <v>2187</v>
      </c>
      <c r="M200" s="501"/>
      <c r="N200" s="502"/>
    </row>
    <row r="201" spans="1:14" ht="24" customHeight="1">
      <c r="A201" s="497">
        <v>3</v>
      </c>
      <c r="B201" s="497" t="s">
        <v>1773</v>
      </c>
      <c r="C201" s="497" t="s">
        <v>2194</v>
      </c>
      <c r="D201" s="497">
        <v>15555</v>
      </c>
      <c r="E201" s="497" t="s">
        <v>2195</v>
      </c>
      <c r="F201" s="498">
        <v>10</v>
      </c>
      <c r="G201" s="499" cm="1">
        <f t="array" aca="1" ref="G201" ca="1">INDIRECT( VLOOKUP(D201,参照マップ!A:E, 5, FALSE) )</f>
        <v>0</v>
      </c>
      <c r="H201" s="500"/>
      <c r="I201" s="497"/>
      <c r="J201" s="497">
        <v>199</v>
      </c>
      <c r="K201" s="497" t="s">
        <v>2186</v>
      </c>
      <c r="L201" s="497" t="s">
        <v>2187</v>
      </c>
      <c r="M201" s="501"/>
      <c r="N201" s="502"/>
    </row>
    <row r="202" spans="1:14" ht="24" customHeight="1">
      <c r="A202" s="497">
        <v>3</v>
      </c>
      <c r="B202" s="497" t="s">
        <v>1773</v>
      </c>
      <c r="C202" s="497" t="s">
        <v>2196</v>
      </c>
      <c r="D202" s="497">
        <v>15556</v>
      </c>
      <c r="E202" s="497" t="s">
        <v>2197</v>
      </c>
      <c r="F202" s="498">
        <v>20</v>
      </c>
      <c r="G202" s="499" cm="1">
        <f t="array" aca="1" ref="G202" ca="1">INDIRECT( VLOOKUP(D202,参照マップ!A:E, 5, FALSE) )</f>
        <v>0</v>
      </c>
      <c r="H202" s="500"/>
      <c r="I202" s="497"/>
      <c r="J202" s="497">
        <v>200</v>
      </c>
      <c r="K202" s="497" t="s">
        <v>2186</v>
      </c>
      <c r="L202" s="497" t="s">
        <v>2187</v>
      </c>
      <c r="M202" s="501"/>
      <c r="N202" s="502"/>
    </row>
    <row r="203" spans="1:14" ht="24" customHeight="1">
      <c r="A203" s="497">
        <v>3</v>
      </c>
      <c r="B203" s="497" t="s">
        <v>1773</v>
      </c>
      <c r="C203" s="497" t="s">
        <v>2198</v>
      </c>
      <c r="D203" s="497">
        <v>15557</v>
      </c>
      <c r="E203" s="497" t="s">
        <v>2199</v>
      </c>
      <c r="F203" s="498">
        <v>20</v>
      </c>
      <c r="G203" s="499" cm="1">
        <f t="array" aca="1" ref="G203" ca="1">INDIRECT( VLOOKUP(D203,参照マップ!A:E, 5, FALSE) )</f>
        <v>0</v>
      </c>
      <c r="H203" s="500"/>
      <c r="I203" s="497"/>
      <c r="J203" s="497">
        <v>201</v>
      </c>
      <c r="K203" s="497" t="s">
        <v>2186</v>
      </c>
      <c r="L203" s="497" t="s">
        <v>2187</v>
      </c>
      <c r="M203" s="501"/>
      <c r="N203" s="502"/>
    </row>
    <row r="204" spans="1:14" ht="24" customHeight="1">
      <c r="A204" s="497">
        <v>3</v>
      </c>
      <c r="B204" s="497" t="s">
        <v>1773</v>
      </c>
      <c r="C204" s="497" t="s">
        <v>2200</v>
      </c>
      <c r="D204" s="497">
        <v>15162</v>
      </c>
      <c r="E204" s="497" t="s">
        <v>2201</v>
      </c>
      <c r="F204" s="498">
        <v>70</v>
      </c>
      <c r="G204" s="499" cm="1">
        <f t="array" aca="1" ref="G204" ca="1">INDIRECT( VLOOKUP(D204,参照マップ!A:E, 5, FALSE) )</f>
        <v>0</v>
      </c>
      <c r="H204" s="500"/>
      <c r="I204" s="497"/>
      <c r="J204" s="497">
        <v>202</v>
      </c>
      <c r="K204" s="497" t="s">
        <v>2202</v>
      </c>
      <c r="L204" s="497" t="s">
        <v>2203</v>
      </c>
      <c r="M204" s="501"/>
      <c r="N204" s="502"/>
    </row>
    <row r="205" spans="1:14" ht="24" customHeight="1">
      <c r="A205" s="497">
        <v>3</v>
      </c>
      <c r="B205" s="497" t="s">
        <v>1773</v>
      </c>
      <c r="C205" s="497" t="s">
        <v>2204</v>
      </c>
      <c r="D205" s="497">
        <v>15166</v>
      </c>
      <c r="E205" s="497" t="s">
        <v>2205</v>
      </c>
      <c r="F205" s="498">
        <v>30</v>
      </c>
      <c r="G205" s="499" cm="1">
        <f t="array" aca="1" ref="G205" ca="1">INDIRECT( VLOOKUP(D205,参照マップ!A:E, 5, FALSE) )</f>
        <v>0</v>
      </c>
      <c r="H205" s="500"/>
      <c r="I205" s="497"/>
      <c r="J205" s="497">
        <v>203</v>
      </c>
      <c r="K205" s="497" t="s">
        <v>2202</v>
      </c>
      <c r="L205" s="497" t="s">
        <v>2203</v>
      </c>
      <c r="M205" s="501"/>
      <c r="N205" s="502"/>
    </row>
    <row r="206" spans="1:14" ht="24" customHeight="1">
      <c r="A206" s="497">
        <v>3</v>
      </c>
      <c r="B206" s="497" t="s">
        <v>1773</v>
      </c>
      <c r="C206" s="497" t="s">
        <v>2206</v>
      </c>
      <c r="D206" s="497">
        <v>15168</v>
      </c>
      <c r="E206" s="497" t="s">
        <v>2207</v>
      </c>
      <c r="F206" s="498">
        <v>25</v>
      </c>
      <c r="G206" s="499" cm="1">
        <f t="array" aca="1" ref="G206" ca="1">INDIRECT( VLOOKUP(D206,参照マップ!A:E, 5, FALSE) )</f>
        <v>0</v>
      </c>
      <c r="H206" s="500"/>
      <c r="I206" s="497"/>
      <c r="J206" s="497">
        <v>204</v>
      </c>
      <c r="K206" s="497" t="s">
        <v>2202</v>
      </c>
      <c r="L206" s="497" t="s">
        <v>2203</v>
      </c>
      <c r="M206" s="501"/>
      <c r="N206" s="502"/>
    </row>
    <row r="207" spans="1:14" ht="24" customHeight="1">
      <c r="A207" s="497">
        <v>3</v>
      </c>
      <c r="B207" s="497" t="s">
        <v>1773</v>
      </c>
      <c r="C207" s="497" t="s">
        <v>2208</v>
      </c>
      <c r="D207" s="497">
        <v>15170</v>
      </c>
      <c r="E207" s="497" t="s">
        <v>2209</v>
      </c>
      <c r="F207" s="498">
        <v>95</v>
      </c>
      <c r="G207" s="499" cm="1">
        <f t="array" aca="1" ref="G207" ca="1">INDIRECT( VLOOKUP(D207,参照マップ!A:E, 5, FALSE) )</f>
        <v>0</v>
      </c>
      <c r="H207" s="500"/>
      <c r="I207" s="497"/>
      <c r="J207" s="497">
        <v>205</v>
      </c>
      <c r="K207" s="497" t="s">
        <v>2202</v>
      </c>
      <c r="L207" s="497" t="s">
        <v>2203</v>
      </c>
      <c r="M207" s="501"/>
      <c r="N207" s="502"/>
    </row>
    <row r="208" spans="1:14" ht="24" customHeight="1">
      <c r="A208" s="497">
        <v>3</v>
      </c>
      <c r="B208" s="497" t="s">
        <v>1773</v>
      </c>
      <c r="C208" s="497" t="s">
        <v>2210</v>
      </c>
      <c r="D208" s="497">
        <v>15171</v>
      </c>
      <c r="E208" s="497" t="s">
        <v>2211</v>
      </c>
      <c r="F208" s="498">
        <v>10</v>
      </c>
      <c r="G208" s="499" cm="1">
        <f t="array" aca="1" ref="G208" ca="1">INDIRECT( VLOOKUP(D208,参照マップ!A:E, 5, FALSE) )</f>
        <v>0</v>
      </c>
      <c r="H208" s="500"/>
      <c r="I208" s="497"/>
      <c r="J208" s="497">
        <v>206</v>
      </c>
      <c r="K208" s="497" t="s">
        <v>2202</v>
      </c>
      <c r="L208" s="497" t="s">
        <v>2203</v>
      </c>
      <c r="M208" s="501"/>
      <c r="N208" s="502"/>
    </row>
    <row r="209" spans="1:14" ht="24" customHeight="1">
      <c r="A209" s="497">
        <v>3</v>
      </c>
      <c r="B209" s="497" t="s">
        <v>1773</v>
      </c>
      <c r="C209" s="497" t="s">
        <v>2212</v>
      </c>
      <c r="D209" s="497">
        <v>15180</v>
      </c>
      <c r="E209" s="497" t="s">
        <v>2213</v>
      </c>
      <c r="F209" s="498">
        <v>75</v>
      </c>
      <c r="G209" s="499" cm="1">
        <f t="array" aca="1" ref="G209" ca="1">INDIRECT( VLOOKUP(D209,参照マップ!A:E, 5, FALSE) )</f>
        <v>0</v>
      </c>
      <c r="H209" s="500"/>
      <c r="I209" s="497"/>
      <c r="J209" s="497">
        <v>207</v>
      </c>
      <c r="K209" s="497" t="s">
        <v>2202</v>
      </c>
      <c r="L209" s="497" t="s">
        <v>2203</v>
      </c>
      <c r="M209" s="501"/>
      <c r="N209" s="502"/>
    </row>
    <row r="210" spans="1:14" ht="24" customHeight="1">
      <c r="A210" s="497">
        <v>4</v>
      </c>
      <c r="B210" s="497" t="s">
        <v>1773</v>
      </c>
      <c r="C210" s="497" t="s">
        <v>2214</v>
      </c>
      <c r="D210" s="497">
        <v>15260</v>
      </c>
      <c r="E210" s="497" t="s">
        <v>2215</v>
      </c>
      <c r="F210" s="498">
        <v>855</v>
      </c>
      <c r="G210" s="499" cm="1">
        <f t="array" aca="1" ref="G210" ca="1">INDIRECT( VLOOKUP(D210,参照マップ!A:E, 5, FALSE) )</f>
        <v>0</v>
      </c>
      <c r="H210" s="500"/>
      <c r="I210" s="497"/>
      <c r="J210" s="497">
        <v>208</v>
      </c>
      <c r="K210" s="497" t="s">
        <v>2216</v>
      </c>
      <c r="L210" s="497" t="s">
        <v>2217</v>
      </c>
      <c r="M210" s="501"/>
      <c r="N210" s="502"/>
    </row>
    <row r="211" spans="1:14" ht="24" customHeight="1">
      <c r="A211" s="497">
        <v>4</v>
      </c>
      <c r="B211" s="497" t="s">
        <v>1773</v>
      </c>
      <c r="C211" s="497" t="s">
        <v>2218</v>
      </c>
      <c r="D211" s="497">
        <v>15270</v>
      </c>
      <c r="E211" s="497" t="s">
        <v>2219</v>
      </c>
      <c r="F211" s="498">
        <v>60</v>
      </c>
      <c r="G211" s="499" cm="1">
        <f t="array" aca="1" ref="G211" ca="1">INDIRECT( VLOOKUP(D211,参照マップ!A:E, 5, FALSE) )</f>
        <v>0</v>
      </c>
      <c r="H211" s="500"/>
      <c r="I211" s="497"/>
      <c r="J211" s="497">
        <v>209</v>
      </c>
      <c r="K211" s="497" t="s">
        <v>2216</v>
      </c>
      <c r="L211" s="497" t="s">
        <v>2217</v>
      </c>
      <c r="M211" s="501"/>
      <c r="N211" s="502"/>
    </row>
    <row r="212" spans="1:14" ht="24" customHeight="1">
      <c r="A212" s="497">
        <v>4</v>
      </c>
      <c r="B212" s="497" t="s">
        <v>1773</v>
      </c>
      <c r="C212" s="497" t="s">
        <v>2220</v>
      </c>
      <c r="D212" s="497">
        <v>15280</v>
      </c>
      <c r="E212" s="497" t="s">
        <v>2221</v>
      </c>
      <c r="F212" s="498">
        <v>30</v>
      </c>
      <c r="G212" s="499" cm="1">
        <f t="array" aca="1" ref="G212" ca="1">INDIRECT( VLOOKUP(D212,参照マップ!A:E, 5, FALSE) )</f>
        <v>0</v>
      </c>
      <c r="H212" s="500"/>
      <c r="I212" s="497"/>
      <c r="J212" s="497">
        <v>210</v>
      </c>
      <c r="K212" s="497" t="s">
        <v>2216</v>
      </c>
      <c r="L212" s="497" t="s">
        <v>2217</v>
      </c>
      <c r="M212" s="501"/>
      <c r="N212" s="502"/>
    </row>
    <row r="213" spans="1:14" ht="24" customHeight="1">
      <c r="A213" s="497">
        <v>4</v>
      </c>
      <c r="B213" s="497" t="s">
        <v>1773</v>
      </c>
      <c r="C213" s="497" t="s">
        <v>2222</v>
      </c>
      <c r="D213" s="497">
        <v>15300</v>
      </c>
      <c r="E213" s="497" t="s">
        <v>2223</v>
      </c>
      <c r="F213" s="498">
        <v>325</v>
      </c>
      <c r="G213" s="499" cm="1">
        <f t="array" aca="1" ref="G213" ca="1">INDIRECT( VLOOKUP(D213,参照マップ!A:E, 5, FALSE) )</f>
        <v>0</v>
      </c>
      <c r="H213" s="500"/>
      <c r="I213" s="497"/>
      <c r="J213" s="497">
        <v>211</v>
      </c>
      <c r="K213" s="497" t="s">
        <v>2224</v>
      </c>
      <c r="L213" s="497" t="s">
        <v>2225</v>
      </c>
      <c r="M213" s="501"/>
      <c r="N213" s="502"/>
    </row>
    <row r="214" spans="1:14" ht="24" customHeight="1">
      <c r="A214" s="497">
        <v>4</v>
      </c>
      <c r="B214" s="497" t="s">
        <v>1773</v>
      </c>
      <c r="C214" s="497" t="s">
        <v>2226</v>
      </c>
      <c r="D214" s="497">
        <v>15330</v>
      </c>
      <c r="E214" s="497" t="s">
        <v>2227</v>
      </c>
      <c r="F214" s="498">
        <v>2305</v>
      </c>
      <c r="G214" s="499" cm="1">
        <f t="array" aca="1" ref="G214" ca="1">INDIRECT( VLOOKUP(D214,参照マップ!A:E, 5, FALSE) )</f>
        <v>0</v>
      </c>
      <c r="H214" s="500"/>
      <c r="I214" s="497"/>
      <c r="J214" s="497">
        <v>212</v>
      </c>
      <c r="K214" s="497" t="s">
        <v>2224</v>
      </c>
      <c r="L214" s="497" t="s">
        <v>2225</v>
      </c>
      <c r="M214" s="501"/>
      <c r="N214" s="502"/>
    </row>
    <row r="215" spans="1:14" ht="24" customHeight="1">
      <c r="A215" s="497">
        <v>4</v>
      </c>
      <c r="B215" s="497" t="s">
        <v>1773</v>
      </c>
      <c r="C215" s="497" t="s">
        <v>2228</v>
      </c>
      <c r="D215" s="497">
        <v>15350</v>
      </c>
      <c r="E215" s="497" t="s">
        <v>2229</v>
      </c>
      <c r="F215" s="498">
        <v>60</v>
      </c>
      <c r="G215" s="499" cm="1">
        <f t="array" aca="1" ref="G215" ca="1">INDIRECT( VLOOKUP(D215,参照マップ!A:E, 5, FALSE) )</f>
        <v>0</v>
      </c>
      <c r="H215" s="500"/>
      <c r="I215" s="497"/>
      <c r="J215" s="497">
        <v>213</v>
      </c>
      <c r="K215" s="497" t="s">
        <v>2224</v>
      </c>
      <c r="L215" s="497" t="s">
        <v>2225</v>
      </c>
      <c r="M215" s="501"/>
      <c r="N215" s="502"/>
    </row>
    <row r="216" spans="1:14" ht="24" customHeight="1">
      <c r="A216" s="497">
        <v>4</v>
      </c>
      <c r="B216" s="497" t="s">
        <v>1773</v>
      </c>
      <c r="C216" s="497" t="s">
        <v>2230</v>
      </c>
      <c r="D216" s="497">
        <v>17570</v>
      </c>
      <c r="E216" s="497" t="s">
        <v>2231</v>
      </c>
      <c r="F216" s="498">
        <v>145</v>
      </c>
      <c r="G216" s="499" cm="1">
        <f t="array" aca="1" ref="G216" ca="1">INDIRECT( VLOOKUP(D216,参照マップ!A:E, 5, FALSE) )</f>
        <v>0</v>
      </c>
      <c r="H216" s="500"/>
      <c r="I216" s="497"/>
      <c r="J216" s="497">
        <v>214</v>
      </c>
      <c r="K216" s="497" t="s">
        <v>2224</v>
      </c>
      <c r="L216" s="497" t="s">
        <v>2225</v>
      </c>
      <c r="M216" s="501"/>
      <c r="N216" s="502"/>
    </row>
    <row r="217" spans="1:14" ht="24" customHeight="1">
      <c r="A217" s="497">
        <v>4</v>
      </c>
      <c r="B217" s="497" t="s">
        <v>1773</v>
      </c>
      <c r="C217" s="497" t="s">
        <v>2232</v>
      </c>
      <c r="D217" s="497">
        <v>17580</v>
      </c>
      <c r="E217" s="497" t="s">
        <v>2233</v>
      </c>
      <c r="F217" s="498">
        <v>255</v>
      </c>
      <c r="G217" s="499" cm="1">
        <f t="array" aca="1" ref="G217" ca="1">INDIRECT( VLOOKUP(D217,参照マップ!A:E, 5, FALSE) )</f>
        <v>0</v>
      </c>
      <c r="H217" s="500"/>
      <c r="I217" s="497"/>
      <c r="J217" s="497">
        <v>215</v>
      </c>
      <c r="K217" s="497" t="s">
        <v>2224</v>
      </c>
      <c r="L217" s="497" t="s">
        <v>2225</v>
      </c>
      <c r="M217" s="501"/>
      <c r="N217" s="502"/>
    </row>
    <row r="218" spans="1:14" ht="24" customHeight="1">
      <c r="A218" s="497">
        <v>4</v>
      </c>
      <c r="B218" s="497" t="s">
        <v>1773</v>
      </c>
      <c r="C218" s="497" t="s">
        <v>2234</v>
      </c>
      <c r="D218" s="497">
        <v>15230</v>
      </c>
      <c r="E218" s="497" t="s">
        <v>2235</v>
      </c>
      <c r="F218" s="498">
        <v>345</v>
      </c>
      <c r="G218" s="499" cm="1">
        <f t="array" aca="1" ref="G218" ca="1">INDIRECT( VLOOKUP(D218,参照マップ!A:E, 5, FALSE) )</f>
        <v>0</v>
      </c>
      <c r="H218" s="500"/>
      <c r="I218" s="497"/>
      <c r="J218" s="497">
        <v>216</v>
      </c>
      <c r="K218" s="497" t="s">
        <v>2236</v>
      </c>
      <c r="L218" s="497" t="s">
        <v>2237</v>
      </c>
      <c r="M218" s="501"/>
      <c r="N218" s="502"/>
    </row>
    <row r="219" spans="1:14" ht="24" customHeight="1">
      <c r="A219" s="497">
        <v>4</v>
      </c>
      <c r="B219" s="497" t="s">
        <v>1773</v>
      </c>
      <c r="C219" s="497" t="s">
        <v>2238</v>
      </c>
      <c r="D219" s="497">
        <v>15195</v>
      </c>
      <c r="E219" s="497" t="s">
        <v>2239</v>
      </c>
      <c r="F219" s="498">
        <v>155</v>
      </c>
      <c r="G219" s="499" cm="1">
        <f t="array" aca="1" ref="G219" ca="1">INDIRECT( VLOOKUP(D219,参照マップ!A:E, 5, FALSE) )</f>
        <v>0</v>
      </c>
      <c r="H219" s="500"/>
      <c r="I219" s="497"/>
      <c r="J219" s="497">
        <v>217</v>
      </c>
      <c r="K219" s="497" t="s">
        <v>2236</v>
      </c>
      <c r="L219" s="497" t="s">
        <v>2237</v>
      </c>
      <c r="M219" s="501"/>
      <c r="N219" s="502"/>
    </row>
    <row r="220" spans="1:14" ht="24" customHeight="1">
      <c r="A220" s="497">
        <v>4</v>
      </c>
      <c r="B220" s="497" t="s">
        <v>1773</v>
      </c>
      <c r="C220" s="497" t="s">
        <v>2240</v>
      </c>
      <c r="D220" s="497">
        <v>15200</v>
      </c>
      <c r="E220" s="497" t="s">
        <v>2241</v>
      </c>
      <c r="F220" s="498">
        <v>730</v>
      </c>
      <c r="G220" s="499" cm="1">
        <f t="array" aca="1" ref="G220" ca="1">INDIRECT( VLOOKUP(D220,参照マップ!A:E, 5, FALSE) )</f>
        <v>0</v>
      </c>
      <c r="H220" s="500"/>
      <c r="I220" s="497"/>
      <c r="J220" s="497">
        <v>218</v>
      </c>
      <c r="K220" s="497" t="s">
        <v>2236</v>
      </c>
      <c r="L220" s="497" t="s">
        <v>2237</v>
      </c>
      <c r="M220" s="501"/>
      <c r="N220" s="502"/>
    </row>
    <row r="221" spans="1:14" ht="24" customHeight="1">
      <c r="A221" s="497">
        <v>4</v>
      </c>
      <c r="B221" s="497" t="s">
        <v>1773</v>
      </c>
      <c r="C221" s="497" t="s">
        <v>2242</v>
      </c>
      <c r="D221" s="497">
        <v>15210</v>
      </c>
      <c r="E221" s="497" t="s">
        <v>2243</v>
      </c>
      <c r="F221" s="498">
        <v>165</v>
      </c>
      <c r="G221" s="499" cm="1">
        <f t="array" aca="1" ref="G221" ca="1">INDIRECT( VLOOKUP(D221,参照マップ!A:E, 5, FALSE) )</f>
        <v>0</v>
      </c>
      <c r="H221" s="500"/>
      <c r="I221" s="497"/>
      <c r="J221" s="497">
        <v>219</v>
      </c>
      <c r="K221" s="497" t="s">
        <v>2236</v>
      </c>
      <c r="L221" s="497" t="s">
        <v>2237</v>
      </c>
      <c r="M221" s="501"/>
      <c r="N221" s="502"/>
    </row>
    <row r="222" spans="1:14" ht="24" customHeight="1">
      <c r="A222" s="497">
        <v>4</v>
      </c>
      <c r="B222" s="497" t="s">
        <v>1773</v>
      </c>
      <c r="C222" s="497" t="s">
        <v>2244</v>
      </c>
      <c r="D222" s="497">
        <v>17620</v>
      </c>
      <c r="E222" s="497" t="s">
        <v>2245</v>
      </c>
      <c r="F222" s="498">
        <v>225</v>
      </c>
      <c r="G222" s="499" cm="1">
        <f t="array" aca="1" ref="G222" ca="1">INDIRECT( VLOOKUP(D222,参照マップ!A:E, 5, FALSE) )</f>
        <v>0</v>
      </c>
      <c r="H222" s="500"/>
      <c r="I222" s="497"/>
      <c r="J222" s="497">
        <v>220</v>
      </c>
      <c r="K222" s="497" t="s">
        <v>2236</v>
      </c>
      <c r="L222" s="497" t="s">
        <v>2237</v>
      </c>
      <c r="M222" s="501"/>
      <c r="N222" s="502"/>
    </row>
    <row r="223" spans="1:14" ht="24" customHeight="1">
      <c r="A223" s="497">
        <v>4</v>
      </c>
      <c r="B223" s="497" t="s">
        <v>1773</v>
      </c>
      <c r="C223" s="497" t="s">
        <v>2246</v>
      </c>
      <c r="D223" s="497">
        <v>15190</v>
      </c>
      <c r="E223" s="497" t="s">
        <v>2247</v>
      </c>
      <c r="F223" s="498">
        <v>1115</v>
      </c>
      <c r="G223" s="499" cm="1">
        <f t="array" aca="1" ref="G223" ca="1">INDIRECT( VLOOKUP(D223,参照マップ!A:E, 5, FALSE) )</f>
        <v>0</v>
      </c>
      <c r="H223" s="500"/>
      <c r="I223" s="497"/>
      <c r="J223" s="497">
        <v>221</v>
      </c>
      <c r="K223" s="497" t="s">
        <v>2248</v>
      </c>
      <c r="L223" s="497" t="s">
        <v>2249</v>
      </c>
      <c r="M223" s="501"/>
      <c r="N223" s="502"/>
    </row>
    <row r="224" spans="1:14" ht="24" customHeight="1">
      <c r="A224" s="497">
        <v>4</v>
      </c>
      <c r="B224" s="497" t="s">
        <v>1773</v>
      </c>
      <c r="C224" s="497" t="s">
        <v>2250</v>
      </c>
      <c r="D224" s="497">
        <v>17550</v>
      </c>
      <c r="E224" s="497" t="s">
        <v>2251</v>
      </c>
      <c r="F224" s="498">
        <v>925</v>
      </c>
      <c r="G224" s="499" cm="1">
        <f t="array" aca="1" ref="G224" ca="1">INDIRECT( VLOOKUP(D224,参照マップ!A:E, 5, FALSE) )</f>
        <v>0</v>
      </c>
      <c r="H224" s="500"/>
      <c r="I224" s="497"/>
      <c r="J224" s="497">
        <v>222</v>
      </c>
      <c r="K224" s="497" t="s">
        <v>2252</v>
      </c>
      <c r="L224" s="497" t="s">
        <v>2253</v>
      </c>
      <c r="M224" s="501"/>
      <c r="N224" s="502"/>
    </row>
    <row r="225" spans="1:14" ht="24" customHeight="1">
      <c r="A225" s="497">
        <v>4</v>
      </c>
      <c r="B225" s="497" t="s">
        <v>1773</v>
      </c>
      <c r="C225" s="497" t="s">
        <v>2254</v>
      </c>
      <c r="D225" s="497">
        <v>17560</v>
      </c>
      <c r="E225" s="497" t="s">
        <v>2205</v>
      </c>
      <c r="F225" s="498">
        <v>95</v>
      </c>
      <c r="G225" s="499" cm="1">
        <f t="array" aca="1" ref="G225" ca="1">INDIRECT( VLOOKUP(D225,参照マップ!A:E, 5, FALSE) )</f>
        <v>0</v>
      </c>
      <c r="H225" s="500"/>
      <c r="I225" s="497"/>
      <c r="J225" s="497">
        <v>223</v>
      </c>
      <c r="K225" s="497" t="s">
        <v>2252</v>
      </c>
      <c r="L225" s="497" t="s">
        <v>2253</v>
      </c>
      <c r="M225" s="501"/>
      <c r="N225" s="502"/>
    </row>
    <row r="226" spans="1:14" ht="24" customHeight="1">
      <c r="A226" s="497">
        <v>4</v>
      </c>
      <c r="B226" s="497" t="s">
        <v>1773</v>
      </c>
      <c r="C226" s="497" t="s">
        <v>2255</v>
      </c>
      <c r="D226" s="497">
        <v>17490</v>
      </c>
      <c r="E226" s="497" t="s">
        <v>2256</v>
      </c>
      <c r="F226" s="498">
        <v>995</v>
      </c>
      <c r="G226" s="499" cm="1">
        <f t="array" aca="1" ref="G226" ca="1">INDIRECT( VLOOKUP(D226,参照マップ!A:E, 5, FALSE) )</f>
        <v>0</v>
      </c>
      <c r="H226" s="500"/>
      <c r="I226" s="497"/>
      <c r="J226" s="497">
        <v>224</v>
      </c>
      <c r="K226" s="497" t="s">
        <v>2257</v>
      </c>
      <c r="L226" s="497" t="s">
        <v>2258</v>
      </c>
      <c r="M226" s="501"/>
      <c r="N226" s="502"/>
    </row>
    <row r="227" spans="1:14" ht="24" customHeight="1">
      <c r="A227" s="497">
        <v>4</v>
      </c>
      <c r="B227" s="497" t="s">
        <v>1773</v>
      </c>
      <c r="C227" s="497" t="s">
        <v>2259</v>
      </c>
      <c r="D227" s="497">
        <v>17500</v>
      </c>
      <c r="E227" s="497" t="s">
        <v>2260</v>
      </c>
      <c r="F227" s="498">
        <v>235</v>
      </c>
      <c r="G227" s="499" cm="1">
        <f t="array" aca="1" ref="G227" ca="1">INDIRECT( VLOOKUP(D227,参照マップ!A:E, 5, FALSE) )</f>
        <v>0</v>
      </c>
      <c r="H227" s="500"/>
      <c r="I227" s="497"/>
      <c r="J227" s="497">
        <v>225</v>
      </c>
      <c r="K227" s="497" t="s">
        <v>2257</v>
      </c>
      <c r="L227" s="497" t="s">
        <v>2258</v>
      </c>
      <c r="M227" s="501"/>
      <c r="N227" s="502"/>
    </row>
    <row r="228" spans="1:14" ht="24" customHeight="1">
      <c r="A228" s="497">
        <v>4</v>
      </c>
      <c r="B228" s="497" t="s">
        <v>1773</v>
      </c>
      <c r="C228" s="497" t="s">
        <v>2261</v>
      </c>
      <c r="D228" s="497">
        <v>17520</v>
      </c>
      <c r="E228" s="497" t="s">
        <v>2262</v>
      </c>
      <c r="F228" s="498">
        <v>505</v>
      </c>
      <c r="G228" s="499" cm="1">
        <f t="array" aca="1" ref="G228" ca="1">INDIRECT( VLOOKUP(D228,参照マップ!A:E, 5, FALSE) )</f>
        <v>0</v>
      </c>
      <c r="H228" s="500"/>
      <c r="I228" s="497"/>
      <c r="J228" s="497">
        <v>226</v>
      </c>
      <c r="K228" s="497" t="s">
        <v>2263</v>
      </c>
      <c r="L228" s="497" t="s">
        <v>2264</v>
      </c>
      <c r="M228" s="501"/>
      <c r="N228" s="502"/>
    </row>
    <row r="229" spans="1:14" ht="24" customHeight="1">
      <c r="A229" s="497">
        <v>4</v>
      </c>
      <c r="B229" s="497" t="s">
        <v>1773</v>
      </c>
      <c r="C229" s="497" t="s">
        <v>2265</v>
      </c>
      <c r="D229" s="497">
        <v>17540</v>
      </c>
      <c r="E229" s="497" t="s">
        <v>708</v>
      </c>
      <c r="F229" s="498">
        <v>170</v>
      </c>
      <c r="G229" s="499" cm="1">
        <f t="array" aca="1" ref="G229" ca="1">INDIRECT( VLOOKUP(D229,参照マップ!A:E, 5, FALSE) )</f>
        <v>0</v>
      </c>
      <c r="H229" s="500"/>
      <c r="I229" s="497"/>
      <c r="J229" s="497">
        <v>227</v>
      </c>
      <c r="K229" s="497" t="s">
        <v>2263</v>
      </c>
      <c r="L229" s="497" t="s">
        <v>2264</v>
      </c>
      <c r="M229" s="501"/>
      <c r="N229" s="502"/>
    </row>
    <row r="230" spans="1:14" ht="24" customHeight="1">
      <c r="A230" s="497">
        <v>4</v>
      </c>
      <c r="B230" s="497" t="s">
        <v>1773</v>
      </c>
      <c r="C230" s="497" t="s">
        <v>2266</v>
      </c>
      <c r="D230" s="497">
        <v>17440</v>
      </c>
      <c r="E230" s="497" t="s">
        <v>2267</v>
      </c>
      <c r="F230" s="498">
        <v>50</v>
      </c>
      <c r="G230" s="499" cm="1">
        <f t="array" aca="1" ref="G230" ca="1">INDIRECT( VLOOKUP(D230,参照マップ!A:E, 5, FALSE) )</f>
        <v>0</v>
      </c>
      <c r="H230" s="500"/>
      <c r="I230" s="497"/>
      <c r="J230" s="497">
        <v>228</v>
      </c>
      <c r="K230" s="497" t="s">
        <v>2268</v>
      </c>
      <c r="L230" s="497" t="s">
        <v>2269</v>
      </c>
      <c r="M230" s="501"/>
      <c r="N230" s="502"/>
    </row>
    <row r="231" spans="1:14" ht="24" customHeight="1">
      <c r="A231" s="497">
        <v>4</v>
      </c>
      <c r="B231" s="497" t="s">
        <v>1773</v>
      </c>
      <c r="C231" s="497" t="s">
        <v>2270</v>
      </c>
      <c r="D231" s="497">
        <v>17460</v>
      </c>
      <c r="E231" s="497" t="s">
        <v>2271</v>
      </c>
      <c r="F231" s="498">
        <v>615</v>
      </c>
      <c r="G231" s="499" cm="1">
        <f t="array" aca="1" ref="G231" ca="1">INDIRECT( VLOOKUP(D231,参照マップ!A:E, 5, FALSE) )</f>
        <v>0</v>
      </c>
      <c r="H231" s="500"/>
      <c r="I231" s="497"/>
      <c r="J231" s="497">
        <v>229</v>
      </c>
      <c r="K231" s="497" t="s">
        <v>2268</v>
      </c>
      <c r="L231" s="497" t="s">
        <v>2269</v>
      </c>
      <c r="M231" s="501"/>
      <c r="N231" s="502"/>
    </row>
    <row r="232" spans="1:14" ht="24" customHeight="1">
      <c r="A232" s="497">
        <v>4</v>
      </c>
      <c r="B232" s="497" t="s">
        <v>1773</v>
      </c>
      <c r="C232" s="497" t="s">
        <v>2272</v>
      </c>
      <c r="D232" s="497">
        <v>17470</v>
      </c>
      <c r="E232" s="497" t="s">
        <v>722</v>
      </c>
      <c r="F232" s="498">
        <v>35</v>
      </c>
      <c r="G232" s="499" cm="1">
        <f t="array" aca="1" ref="G232" ca="1">INDIRECT( VLOOKUP(D232,参照マップ!A:E, 5, FALSE) )</f>
        <v>0</v>
      </c>
      <c r="H232" s="500"/>
      <c r="I232" s="497"/>
      <c r="J232" s="497">
        <v>230</v>
      </c>
      <c r="K232" s="497" t="s">
        <v>2268</v>
      </c>
      <c r="L232" s="497" t="s">
        <v>2269</v>
      </c>
      <c r="M232" s="501"/>
      <c r="N232" s="502"/>
    </row>
    <row r="233" spans="1:14" ht="24" customHeight="1">
      <c r="A233" s="497">
        <v>4</v>
      </c>
      <c r="B233" s="497" t="s">
        <v>1773</v>
      </c>
      <c r="C233" s="497" t="s">
        <v>2273</v>
      </c>
      <c r="D233" s="497">
        <v>17630</v>
      </c>
      <c r="E233" s="497" t="s">
        <v>2274</v>
      </c>
      <c r="F233" s="498">
        <v>135</v>
      </c>
      <c r="G233" s="499" cm="1">
        <f t="array" aca="1" ref="G233" ca="1">INDIRECT( VLOOKUP(D233,参照マップ!A:E, 5, FALSE) )</f>
        <v>0</v>
      </c>
      <c r="H233" s="500"/>
      <c r="I233" s="497"/>
      <c r="J233" s="497">
        <v>231</v>
      </c>
      <c r="K233" s="497" t="s">
        <v>2275</v>
      </c>
      <c r="L233" s="497" t="s">
        <v>2276</v>
      </c>
      <c r="M233" s="501"/>
      <c r="N233" s="502"/>
    </row>
    <row r="234" spans="1:14" ht="24" customHeight="1">
      <c r="A234" s="497">
        <v>4</v>
      </c>
      <c r="B234" s="497" t="s">
        <v>1773</v>
      </c>
      <c r="C234" s="497" t="s">
        <v>2277</v>
      </c>
      <c r="D234" s="497">
        <v>17640</v>
      </c>
      <c r="E234" s="497" t="s">
        <v>2278</v>
      </c>
      <c r="F234" s="498">
        <v>60</v>
      </c>
      <c r="G234" s="499" cm="1">
        <f t="array" aca="1" ref="G234" ca="1">INDIRECT( VLOOKUP(D234,参照マップ!A:E, 5, FALSE) )</f>
        <v>0</v>
      </c>
      <c r="H234" s="500"/>
      <c r="I234" s="497"/>
      <c r="J234" s="497">
        <v>232</v>
      </c>
      <c r="K234" s="497" t="s">
        <v>2275</v>
      </c>
      <c r="L234" s="497" t="s">
        <v>2276</v>
      </c>
      <c r="M234" s="501"/>
      <c r="N234" s="502"/>
    </row>
    <row r="235" spans="1:14" ht="24" customHeight="1">
      <c r="A235" s="497">
        <v>5</v>
      </c>
      <c r="B235" s="497" t="s">
        <v>1773</v>
      </c>
      <c r="C235" s="497" t="s">
        <v>2279</v>
      </c>
      <c r="D235" s="497">
        <v>43020</v>
      </c>
      <c r="E235" s="497" t="s">
        <v>2280</v>
      </c>
      <c r="F235" s="498">
        <v>2675</v>
      </c>
      <c r="G235" s="499" cm="1">
        <f t="array" aca="1" ref="G235" ca="1">INDIRECT( VLOOKUP(D235,参照マップ!A:E, 5, FALSE) )</f>
        <v>0</v>
      </c>
      <c r="H235" s="500"/>
      <c r="I235" s="497"/>
      <c r="J235" s="497">
        <v>233</v>
      </c>
      <c r="K235" s="497" t="s">
        <v>2281</v>
      </c>
      <c r="L235" s="497" t="s">
        <v>2282</v>
      </c>
      <c r="M235" s="501"/>
      <c r="N235" s="502"/>
    </row>
    <row r="236" spans="1:14" ht="24" customHeight="1">
      <c r="A236" s="497">
        <v>5</v>
      </c>
      <c r="B236" s="497" t="s">
        <v>1773</v>
      </c>
      <c r="C236" s="497" t="s">
        <v>2283</v>
      </c>
      <c r="D236" s="497">
        <v>43050</v>
      </c>
      <c r="E236" s="497" t="s">
        <v>2284</v>
      </c>
      <c r="F236" s="498">
        <v>3320</v>
      </c>
      <c r="G236" s="499" cm="1">
        <f t="array" aca="1" ref="G236" ca="1">INDIRECT( VLOOKUP(D236,参照マップ!A:E, 5, FALSE) )</f>
        <v>0</v>
      </c>
      <c r="H236" s="500"/>
      <c r="I236" s="497"/>
      <c r="J236" s="497">
        <v>234</v>
      </c>
      <c r="K236" s="497" t="s">
        <v>2281</v>
      </c>
      <c r="L236" s="497" t="s">
        <v>2282</v>
      </c>
      <c r="M236" s="501"/>
      <c r="N236" s="502"/>
    </row>
    <row r="237" spans="1:14" ht="24" customHeight="1">
      <c r="A237" s="497">
        <v>5</v>
      </c>
      <c r="B237" s="497" t="s">
        <v>1773</v>
      </c>
      <c r="C237" s="497" t="s">
        <v>2285</v>
      </c>
      <c r="D237" s="497">
        <v>43060</v>
      </c>
      <c r="E237" s="497" t="s">
        <v>2286</v>
      </c>
      <c r="F237" s="498">
        <v>2475</v>
      </c>
      <c r="G237" s="499" cm="1">
        <f t="array" aca="1" ref="G237" ca="1">INDIRECT( VLOOKUP(D237,参照マップ!A:E, 5, FALSE) )</f>
        <v>0</v>
      </c>
      <c r="H237" s="500"/>
      <c r="I237" s="497"/>
      <c r="J237" s="497">
        <v>235</v>
      </c>
      <c r="K237" s="497" t="s">
        <v>2281</v>
      </c>
      <c r="L237" s="497" t="s">
        <v>2282</v>
      </c>
      <c r="M237" s="501"/>
      <c r="N237" s="502"/>
    </row>
    <row r="238" spans="1:14" ht="24" customHeight="1">
      <c r="A238" s="497">
        <v>5</v>
      </c>
      <c r="B238" s="497" t="s">
        <v>1773</v>
      </c>
      <c r="C238" s="497" t="s">
        <v>2287</v>
      </c>
      <c r="D238" s="497">
        <v>43070</v>
      </c>
      <c r="E238" s="497" t="s">
        <v>2288</v>
      </c>
      <c r="F238" s="498">
        <v>1250</v>
      </c>
      <c r="G238" s="499" cm="1">
        <f t="array" aca="1" ref="G238" ca="1">INDIRECT( VLOOKUP(D238,参照マップ!A:E, 5, FALSE) )</f>
        <v>0</v>
      </c>
      <c r="H238" s="500"/>
      <c r="I238" s="497"/>
      <c r="J238" s="497">
        <v>236</v>
      </c>
      <c r="K238" s="497" t="s">
        <v>2281</v>
      </c>
      <c r="L238" s="497" t="s">
        <v>2282</v>
      </c>
      <c r="M238" s="501"/>
      <c r="N238" s="502"/>
    </row>
    <row r="239" spans="1:14" ht="24" customHeight="1">
      <c r="A239" s="497">
        <v>5</v>
      </c>
      <c r="B239" s="497" t="s">
        <v>1773</v>
      </c>
      <c r="C239" s="497" t="s">
        <v>2289</v>
      </c>
      <c r="D239" s="497">
        <v>43100</v>
      </c>
      <c r="E239" s="497" t="s">
        <v>2290</v>
      </c>
      <c r="F239" s="498">
        <v>2060</v>
      </c>
      <c r="G239" s="499" cm="1">
        <f t="array" aca="1" ref="G239" ca="1">INDIRECT( VLOOKUP(D239,参照マップ!A:E, 5, FALSE) )</f>
        <v>0</v>
      </c>
      <c r="H239" s="500"/>
      <c r="I239" s="497"/>
      <c r="J239" s="497">
        <v>237</v>
      </c>
      <c r="K239" s="497" t="s">
        <v>2281</v>
      </c>
      <c r="L239" s="497" t="s">
        <v>2282</v>
      </c>
      <c r="M239" s="501"/>
      <c r="N239" s="502"/>
    </row>
    <row r="240" spans="1:14" ht="24" customHeight="1">
      <c r="A240" s="497">
        <v>5</v>
      </c>
      <c r="B240" s="497" t="s">
        <v>1773</v>
      </c>
      <c r="C240" s="497" t="s">
        <v>2291</v>
      </c>
      <c r="D240" s="497">
        <v>43110</v>
      </c>
      <c r="E240" s="497" t="s">
        <v>2292</v>
      </c>
      <c r="F240" s="498">
        <v>1350</v>
      </c>
      <c r="G240" s="499" cm="1">
        <f t="array" aca="1" ref="G240" ca="1">INDIRECT( VLOOKUP(D240,参照マップ!A:E, 5, FALSE) )</f>
        <v>0</v>
      </c>
      <c r="H240" s="500"/>
      <c r="I240" s="497"/>
      <c r="J240" s="497">
        <v>238</v>
      </c>
      <c r="K240" s="497" t="s">
        <v>2281</v>
      </c>
      <c r="L240" s="497" t="s">
        <v>2282</v>
      </c>
      <c r="M240" s="501"/>
      <c r="N240" s="502"/>
    </row>
    <row r="241" spans="1:14" ht="24" customHeight="1">
      <c r="A241" s="497">
        <v>5</v>
      </c>
      <c r="B241" s="497" t="s">
        <v>1773</v>
      </c>
      <c r="C241" s="497" t="s">
        <v>2293</v>
      </c>
      <c r="D241" s="497">
        <v>43120</v>
      </c>
      <c r="E241" s="497" t="s">
        <v>2294</v>
      </c>
      <c r="F241" s="498">
        <v>2340</v>
      </c>
      <c r="G241" s="499" cm="1">
        <f t="array" aca="1" ref="G241" ca="1">INDIRECT( VLOOKUP(D241,参照マップ!A:E, 5, FALSE) )</f>
        <v>0</v>
      </c>
      <c r="H241" s="500"/>
      <c r="I241" s="497"/>
      <c r="J241" s="497">
        <v>239</v>
      </c>
      <c r="K241" s="497" t="s">
        <v>2281</v>
      </c>
      <c r="L241" s="497" t="s">
        <v>2282</v>
      </c>
      <c r="M241" s="501"/>
      <c r="N241" s="502"/>
    </row>
    <row r="242" spans="1:14" ht="24" customHeight="1">
      <c r="A242" s="497">
        <v>5</v>
      </c>
      <c r="B242" s="497" t="s">
        <v>1773</v>
      </c>
      <c r="C242" s="497" t="s">
        <v>2295</v>
      </c>
      <c r="D242" s="497">
        <v>43130</v>
      </c>
      <c r="E242" s="497" t="s">
        <v>2296</v>
      </c>
      <c r="F242" s="498">
        <v>2240</v>
      </c>
      <c r="G242" s="499" cm="1">
        <f t="array" aca="1" ref="G242" ca="1">INDIRECT( VLOOKUP(D242,参照マップ!A:E, 5, FALSE) )</f>
        <v>0</v>
      </c>
      <c r="H242" s="500"/>
      <c r="I242" s="497"/>
      <c r="J242" s="497">
        <v>240</v>
      </c>
      <c r="K242" s="497" t="s">
        <v>2281</v>
      </c>
      <c r="L242" s="497" t="s">
        <v>2282</v>
      </c>
      <c r="M242" s="501"/>
      <c r="N242" s="502"/>
    </row>
    <row r="243" spans="1:14" ht="24" customHeight="1">
      <c r="A243" s="497">
        <v>5</v>
      </c>
      <c r="B243" s="497" t="s">
        <v>1773</v>
      </c>
      <c r="C243" s="497" t="s">
        <v>2297</v>
      </c>
      <c r="D243" s="497">
        <v>43140</v>
      </c>
      <c r="E243" s="497" t="s">
        <v>2298</v>
      </c>
      <c r="F243" s="498">
        <v>2225</v>
      </c>
      <c r="G243" s="499" cm="1">
        <f t="array" aca="1" ref="G243" ca="1">INDIRECT( VLOOKUP(D243,参照マップ!A:E, 5, FALSE) )</f>
        <v>0</v>
      </c>
      <c r="H243" s="500"/>
      <c r="I243" s="497"/>
      <c r="J243" s="497">
        <v>241</v>
      </c>
      <c r="K243" s="497" t="s">
        <v>2281</v>
      </c>
      <c r="L243" s="497" t="s">
        <v>2282</v>
      </c>
      <c r="M243" s="501"/>
      <c r="N243" s="502"/>
    </row>
    <row r="244" spans="1:14" ht="24" customHeight="1">
      <c r="A244" s="497">
        <v>5</v>
      </c>
      <c r="B244" s="497" t="s">
        <v>1773</v>
      </c>
      <c r="C244" s="497" t="s">
        <v>2299</v>
      </c>
      <c r="D244" s="497">
        <v>43150</v>
      </c>
      <c r="E244" s="497" t="s">
        <v>2300</v>
      </c>
      <c r="F244" s="498">
        <v>2185</v>
      </c>
      <c r="G244" s="499" cm="1">
        <f t="array" aca="1" ref="G244" ca="1">INDIRECT( VLOOKUP(D244,参照マップ!A:E, 5, FALSE) )</f>
        <v>0</v>
      </c>
      <c r="H244" s="500"/>
      <c r="I244" s="497"/>
      <c r="J244" s="497">
        <v>242</v>
      </c>
      <c r="K244" s="497" t="s">
        <v>2281</v>
      </c>
      <c r="L244" s="497" t="s">
        <v>2282</v>
      </c>
      <c r="M244" s="501"/>
      <c r="N244" s="502"/>
    </row>
    <row r="245" spans="1:14" ht="24" customHeight="1">
      <c r="A245" s="497">
        <v>5</v>
      </c>
      <c r="B245" s="497" t="s">
        <v>1773</v>
      </c>
      <c r="C245" s="497" t="s">
        <v>2301</v>
      </c>
      <c r="D245" s="497">
        <v>43160</v>
      </c>
      <c r="E245" s="497" t="s">
        <v>2302</v>
      </c>
      <c r="F245" s="498">
        <v>1790</v>
      </c>
      <c r="G245" s="499" cm="1">
        <f t="array" aca="1" ref="G245" ca="1">INDIRECT( VLOOKUP(D245,参照マップ!A:E, 5, FALSE) )</f>
        <v>0</v>
      </c>
      <c r="H245" s="500"/>
      <c r="I245" s="497"/>
      <c r="J245" s="497">
        <v>243</v>
      </c>
      <c r="K245" s="497" t="s">
        <v>2281</v>
      </c>
      <c r="L245" s="497" t="s">
        <v>2282</v>
      </c>
      <c r="M245" s="501"/>
      <c r="N245" s="502"/>
    </row>
    <row r="246" spans="1:14" ht="24" customHeight="1">
      <c r="A246" s="497">
        <v>5</v>
      </c>
      <c r="B246" s="497" t="s">
        <v>1773</v>
      </c>
      <c r="C246" s="497" t="s">
        <v>2303</v>
      </c>
      <c r="D246" s="497">
        <v>43170</v>
      </c>
      <c r="E246" s="497" t="s">
        <v>2304</v>
      </c>
      <c r="F246" s="498">
        <v>1965</v>
      </c>
      <c r="G246" s="499" cm="1">
        <f t="array" aca="1" ref="G246" ca="1">INDIRECT( VLOOKUP(D246,参照マップ!A:E, 5, FALSE) )</f>
        <v>0</v>
      </c>
      <c r="H246" s="500"/>
      <c r="I246" s="497"/>
      <c r="J246" s="497">
        <v>244</v>
      </c>
      <c r="K246" s="497" t="s">
        <v>2281</v>
      </c>
      <c r="L246" s="497" t="s">
        <v>2282</v>
      </c>
      <c r="M246" s="501"/>
      <c r="N246" s="502"/>
    </row>
    <row r="247" spans="1:14" ht="24" customHeight="1">
      <c r="A247" s="497">
        <v>5</v>
      </c>
      <c r="B247" s="497" t="s">
        <v>1773</v>
      </c>
      <c r="C247" s="497" t="s">
        <v>2305</v>
      </c>
      <c r="D247" s="497">
        <v>43180</v>
      </c>
      <c r="E247" s="497" t="s">
        <v>2306</v>
      </c>
      <c r="F247" s="498">
        <v>5640</v>
      </c>
      <c r="G247" s="499" cm="1">
        <f t="array" aca="1" ref="G247" ca="1">INDIRECT( VLOOKUP(D247,参照マップ!A:E, 5, FALSE) )</f>
        <v>0</v>
      </c>
      <c r="H247" s="500"/>
      <c r="I247" s="497"/>
      <c r="J247" s="497">
        <v>245</v>
      </c>
      <c r="K247" s="497" t="s">
        <v>2281</v>
      </c>
      <c r="L247" s="497" t="s">
        <v>2282</v>
      </c>
      <c r="M247" s="501"/>
      <c r="N247" s="502"/>
    </row>
    <row r="248" spans="1:14" ht="24" customHeight="1">
      <c r="A248" s="497">
        <v>5</v>
      </c>
      <c r="B248" s="497" t="s">
        <v>1773</v>
      </c>
      <c r="C248" s="497" t="s">
        <v>2307</v>
      </c>
      <c r="D248" s="497">
        <v>43190</v>
      </c>
      <c r="E248" s="497" t="s">
        <v>2308</v>
      </c>
      <c r="F248" s="498">
        <v>3200</v>
      </c>
      <c r="G248" s="499" cm="1">
        <f t="array" aca="1" ref="G248" ca="1">INDIRECT( VLOOKUP(D248,参照マップ!A:E, 5, FALSE) )</f>
        <v>0</v>
      </c>
      <c r="H248" s="500"/>
      <c r="I248" s="497"/>
      <c r="J248" s="497">
        <v>246</v>
      </c>
      <c r="K248" s="497" t="s">
        <v>2281</v>
      </c>
      <c r="L248" s="497" t="s">
        <v>2282</v>
      </c>
      <c r="M248" s="501"/>
      <c r="N248" s="502"/>
    </row>
    <row r="249" spans="1:14" ht="24" customHeight="1">
      <c r="A249" s="497">
        <v>5</v>
      </c>
      <c r="B249" s="497" t="s">
        <v>1773</v>
      </c>
      <c r="C249" s="497" t="s">
        <v>2309</v>
      </c>
      <c r="D249" s="497">
        <v>43200</v>
      </c>
      <c r="E249" s="497" t="s">
        <v>2310</v>
      </c>
      <c r="F249" s="498">
        <v>720</v>
      </c>
      <c r="G249" s="499" cm="1">
        <f t="array" aca="1" ref="G249" ca="1">INDIRECT( VLOOKUP(D249,参照マップ!A:E, 5, FALSE) )</f>
        <v>0</v>
      </c>
      <c r="H249" s="500"/>
      <c r="I249" s="497"/>
      <c r="J249" s="497">
        <v>247</v>
      </c>
      <c r="K249" s="497" t="s">
        <v>2281</v>
      </c>
      <c r="L249" s="497" t="s">
        <v>2282</v>
      </c>
      <c r="M249" s="501"/>
      <c r="N249" s="502"/>
    </row>
    <row r="250" spans="1:14" ht="24" customHeight="1">
      <c r="A250" s="497">
        <v>5</v>
      </c>
      <c r="B250" s="497" t="s">
        <v>1773</v>
      </c>
      <c r="C250" s="497" t="s">
        <v>2311</v>
      </c>
      <c r="D250" s="497">
        <v>43300</v>
      </c>
      <c r="E250" s="497" t="s">
        <v>2312</v>
      </c>
      <c r="F250" s="498">
        <v>1175</v>
      </c>
      <c r="G250" s="499" cm="1">
        <f t="array" aca="1" ref="G250" ca="1">INDIRECT( VLOOKUP(D250,参照マップ!A:E, 5, FALSE) )</f>
        <v>0</v>
      </c>
      <c r="H250" s="500"/>
      <c r="I250" s="497"/>
      <c r="J250" s="497">
        <v>248</v>
      </c>
      <c r="K250" s="497" t="s">
        <v>2281</v>
      </c>
      <c r="L250" s="497" t="s">
        <v>2282</v>
      </c>
      <c r="M250" s="501"/>
      <c r="N250" s="502"/>
    </row>
    <row r="251" spans="1:14" ht="24" customHeight="1">
      <c r="A251" s="497">
        <v>5</v>
      </c>
      <c r="B251" s="497" t="s">
        <v>1773</v>
      </c>
      <c r="C251" s="497" t="s">
        <v>2313</v>
      </c>
      <c r="D251" s="497">
        <v>43400</v>
      </c>
      <c r="E251" s="497" t="s">
        <v>2314</v>
      </c>
      <c r="F251" s="498">
        <v>4145</v>
      </c>
      <c r="G251" s="499" cm="1">
        <f t="array" aca="1" ref="G251" ca="1">INDIRECT( VLOOKUP(D251,参照マップ!A:E, 5, FALSE) )</f>
        <v>0</v>
      </c>
      <c r="H251" s="500"/>
      <c r="I251" s="497"/>
      <c r="J251" s="497">
        <v>249</v>
      </c>
      <c r="K251" s="497" t="s">
        <v>2281</v>
      </c>
      <c r="L251" s="497" t="s">
        <v>2282</v>
      </c>
      <c r="M251" s="501"/>
      <c r="N251" s="502"/>
    </row>
    <row r="252" spans="1:14" ht="24" customHeight="1">
      <c r="A252" s="497">
        <v>5</v>
      </c>
      <c r="B252" s="497" t="s">
        <v>1773</v>
      </c>
      <c r="C252" s="497" t="s">
        <v>2315</v>
      </c>
      <c r="D252" s="497">
        <v>43500</v>
      </c>
      <c r="E252" s="497" t="s">
        <v>2316</v>
      </c>
      <c r="F252" s="498">
        <v>785</v>
      </c>
      <c r="G252" s="499" cm="1">
        <f t="array" aca="1" ref="G252" ca="1">INDIRECT( VLOOKUP(D252,参照マップ!A:E, 5, FALSE) )</f>
        <v>0</v>
      </c>
      <c r="H252" s="500"/>
      <c r="I252" s="497"/>
      <c r="J252" s="497">
        <v>250</v>
      </c>
      <c r="K252" s="497" t="s">
        <v>2281</v>
      </c>
      <c r="L252" s="497" t="s">
        <v>2282</v>
      </c>
      <c r="M252" s="501"/>
      <c r="N252" s="502"/>
    </row>
    <row r="253" spans="1:14" ht="24" customHeight="1">
      <c r="A253" s="497">
        <v>5</v>
      </c>
      <c r="B253" s="497" t="s">
        <v>1773</v>
      </c>
      <c r="C253" s="497" t="s">
        <v>2317</v>
      </c>
      <c r="D253" s="497">
        <v>43250</v>
      </c>
      <c r="E253" s="497" t="s">
        <v>2318</v>
      </c>
      <c r="F253" s="498">
        <v>1780</v>
      </c>
      <c r="G253" s="499" cm="1">
        <f t="array" aca="1" ref="G253" ca="1">INDIRECT( VLOOKUP(D253,参照マップ!A:E, 5, FALSE) )</f>
        <v>0</v>
      </c>
      <c r="H253" s="500"/>
      <c r="I253" s="497"/>
      <c r="J253" s="497">
        <v>251</v>
      </c>
      <c r="K253" s="497" t="s">
        <v>2319</v>
      </c>
      <c r="L253" s="497" t="s">
        <v>2320</v>
      </c>
      <c r="M253" s="501"/>
      <c r="N253" s="502"/>
    </row>
    <row r="254" spans="1:14" ht="24" customHeight="1">
      <c r="A254" s="497">
        <v>5</v>
      </c>
      <c r="B254" s="497" t="s">
        <v>1773</v>
      </c>
      <c r="C254" s="497" t="s">
        <v>2321</v>
      </c>
      <c r="D254" s="497">
        <v>43260</v>
      </c>
      <c r="E254" s="497" t="s">
        <v>2322</v>
      </c>
      <c r="F254" s="498">
        <v>1200</v>
      </c>
      <c r="G254" s="499" cm="1">
        <f t="array" aca="1" ref="G254" ca="1">INDIRECT( VLOOKUP(D254,参照マップ!A:E, 5, FALSE) )</f>
        <v>0</v>
      </c>
      <c r="H254" s="500"/>
      <c r="I254" s="497"/>
      <c r="J254" s="497">
        <v>252</v>
      </c>
      <c r="K254" s="497" t="s">
        <v>2319</v>
      </c>
      <c r="L254" s="497" t="s">
        <v>2320</v>
      </c>
      <c r="M254" s="501"/>
      <c r="N254" s="502"/>
    </row>
    <row r="255" spans="1:14" ht="24" customHeight="1">
      <c r="A255" s="497">
        <v>5</v>
      </c>
      <c r="B255" s="497" t="s">
        <v>1773</v>
      </c>
      <c r="C255" s="497" t="s">
        <v>2323</v>
      </c>
      <c r="D255" s="497">
        <v>43270</v>
      </c>
      <c r="E255" s="497" t="s">
        <v>2324</v>
      </c>
      <c r="F255" s="498">
        <v>1780</v>
      </c>
      <c r="G255" s="499" cm="1">
        <f t="array" aca="1" ref="G255" ca="1">INDIRECT( VLOOKUP(D255,参照マップ!A:E, 5, FALSE) )</f>
        <v>0</v>
      </c>
      <c r="H255" s="500"/>
      <c r="I255" s="497"/>
      <c r="J255" s="497">
        <v>253</v>
      </c>
      <c r="K255" s="497" t="s">
        <v>2319</v>
      </c>
      <c r="L255" s="497" t="s">
        <v>2320</v>
      </c>
      <c r="M255" s="501"/>
      <c r="N255" s="502"/>
    </row>
    <row r="256" spans="1:14" ht="24" customHeight="1">
      <c r="A256" s="497">
        <v>5</v>
      </c>
      <c r="B256" s="497" t="s">
        <v>1773</v>
      </c>
      <c r="C256" s="497" t="s">
        <v>2325</v>
      </c>
      <c r="D256" s="497">
        <v>43450</v>
      </c>
      <c r="E256" s="497" t="s">
        <v>2326</v>
      </c>
      <c r="F256" s="498">
        <v>1265</v>
      </c>
      <c r="G256" s="499" cm="1">
        <f t="array" aca="1" ref="G256" ca="1">INDIRECT( VLOOKUP(D256,参照マップ!A:E, 5, FALSE) )</f>
        <v>0</v>
      </c>
      <c r="H256" s="500"/>
      <c r="I256" s="497"/>
      <c r="J256" s="497">
        <v>254</v>
      </c>
      <c r="K256" s="497" t="s">
        <v>2319</v>
      </c>
      <c r="L256" s="497" t="s">
        <v>2320</v>
      </c>
      <c r="M256" s="501"/>
      <c r="N256" s="502"/>
    </row>
    <row r="257" spans="1:14" ht="24" customHeight="1">
      <c r="A257" s="497">
        <v>5</v>
      </c>
      <c r="B257" s="497" t="s">
        <v>1773</v>
      </c>
      <c r="C257" s="497" t="s">
        <v>2327</v>
      </c>
      <c r="D257" s="497">
        <v>43460</v>
      </c>
      <c r="E257" s="497" t="s">
        <v>2328</v>
      </c>
      <c r="F257" s="498">
        <v>330</v>
      </c>
      <c r="G257" s="499" cm="1">
        <f t="array" aca="1" ref="G257" ca="1">INDIRECT( VLOOKUP(D257,参照マップ!A:E, 5, FALSE) )</f>
        <v>0</v>
      </c>
      <c r="H257" s="500"/>
      <c r="I257" s="497"/>
      <c r="J257" s="497">
        <v>255</v>
      </c>
      <c r="K257" s="497" t="s">
        <v>2319</v>
      </c>
      <c r="L257" s="497" t="s">
        <v>2320</v>
      </c>
      <c r="M257" s="501"/>
      <c r="N257" s="502"/>
    </row>
    <row r="258" spans="1:14" ht="24" customHeight="1">
      <c r="A258" s="497">
        <v>5</v>
      </c>
      <c r="B258" s="497" t="s">
        <v>1773</v>
      </c>
      <c r="C258" s="497" t="s">
        <v>2329</v>
      </c>
      <c r="D258" s="497">
        <v>43350</v>
      </c>
      <c r="E258" s="497" t="s">
        <v>2330</v>
      </c>
      <c r="F258" s="498">
        <v>2395</v>
      </c>
      <c r="G258" s="499" cm="1">
        <f t="array" aca="1" ref="G258" ca="1">INDIRECT( VLOOKUP(D258,参照マップ!A:E, 5, FALSE) )</f>
        <v>0</v>
      </c>
      <c r="H258" s="500"/>
      <c r="I258" s="497"/>
      <c r="J258" s="497">
        <v>256</v>
      </c>
      <c r="K258" s="497" t="s">
        <v>2331</v>
      </c>
      <c r="L258" s="497" t="s">
        <v>2332</v>
      </c>
      <c r="M258" s="501"/>
      <c r="N258" s="502"/>
    </row>
    <row r="259" spans="1:14" ht="24" customHeight="1">
      <c r="A259" s="497">
        <v>5</v>
      </c>
      <c r="B259" s="497" t="s">
        <v>1773</v>
      </c>
      <c r="C259" s="497" t="s">
        <v>2333</v>
      </c>
      <c r="D259" s="497">
        <v>17010</v>
      </c>
      <c r="E259" s="497" t="s">
        <v>2334</v>
      </c>
      <c r="F259" s="498">
        <v>95</v>
      </c>
      <c r="G259" s="499" cm="1">
        <f t="array" aca="1" ref="G259" ca="1">INDIRECT( VLOOKUP(D259,参照マップ!A:E, 5, FALSE) )</f>
        <v>0</v>
      </c>
      <c r="H259" s="500"/>
      <c r="I259" s="497"/>
      <c r="J259" s="497">
        <v>257</v>
      </c>
      <c r="K259" s="497" t="s">
        <v>2281</v>
      </c>
      <c r="L259" s="497" t="s">
        <v>2282</v>
      </c>
      <c r="M259" s="501"/>
      <c r="N259" s="502"/>
    </row>
    <row r="260" spans="1:14" ht="24" customHeight="1">
      <c r="A260" s="497">
        <v>5</v>
      </c>
      <c r="B260" s="497" t="s">
        <v>1773</v>
      </c>
      <c r="C260" s="497" t="s">
        <v>2335</v>
      </c>
      <c r="D260" s="497">
        <v>17340</v>
      </c>
      <c r="E260" s="497" t="s">
        <v>2336</v>
      </c>
      <c r="F260" s="498">
        <v>685</v>
      </c>
      <c r="G260" s="499" cm="1">
        <f t="array" aca="1" ref="G260" ca="1">INDIRECT( VLOOKUP(D260,参照マップ!A:E, 5, FALSE) )</f>
        <v>0</v>
      </c>
      <c r="H260" s="500"/>
      <c r="I260" s="497"/>
      <c r="J260" s="497">
        <v>258</v>
      </c>
      <c r="K260" s="497" t="s">
        <v>2281</v>
      </c>
      <c r="L260" s="497" t="s">
        <v>2282</v>
      </c>
      <c r="M260" s="501"/>
      <c r="N260" s="502"/>
    </row>
    <row r="261" spans="1:14" ht="24" customHeight="1">
      <c r="A261" s="497">
        <v>5</v>
      </c>
      <c r="B261" s="497" t="s">
        <v>1773</v>
      </c>
      <c r="C261" s="497" t="s">
        <v>2337</v>
      </c>
      <c r="D261" s="497">
        <v>17350</v>
      </c>
      <c r="E261" s="497" t="s">
        <v>2338</v>
      </c>
      <c r="F261" s="498">
        <v>75</v>
      </c>
      <c r="G261" s="499" cm="1">
        <f t="array" aca="1" ref="G261" ca="1">INDIRECT( VLOOKUP(D261,参照マップ!A:E, 5, FALSE) )</f>
        <v>0</v>
      </c>
      <c r="H261" s="500"/>
      <c r="I261" s="497"/>
      <c r="J261" s="497">
        <v>259</v>
      </c>
      <c r="K261" s="497" t="s">
        <v>2281</v>
      </c>
      <c r="L261" s="497" t="s">
        <v>2282</v>
      </c>
      <c r="M261" s="501"/>
      <c r="N261" s="502"/>
    </row>
    <row r="262" spans="1:14" ht="24" customHeight="1">
      <c r="A262" s="497">
        <v>5</v>
      </c>
      <c r="B262" s="497" t="s">
        <v>1773</v>
      </c>
      <c r="C262" s="497" t="s">
        <v>2339</v>
      </c>
      <c r="D262" s="497">
        <v>17320</v>
      </c>
      <c r="E262" s="497" t="s">
        <v>2340</v>
      </c>
      <c r="F262" s="498">
        <v>175</v>
      </c>
      <c r="G262" s="499" cm="1">
        <f t="array" aca="1" ref="G262" ca="1">INDIRECT( VLOOKUP(D262,参照マップ!A:E, 5, FALSE) )</f>
        <v>0</v>
      </c>
      <c r="H262" s="500"/>
      <c r="I262" s="497"/>
      <c r="J262" s="497">
        <v>260</v>
      </c>
      <c r="K262" s="497" t="s">
        <v>2281</v>
      </c>
      <c r="L262" s="497" t="s">
        <v>2282</v>
      </c>
      <c r="M262" s="501"/>
      <c r="N262" s="502"/>
    </row>
    <row r="263" spans="1:14" ht="24" customHeight="1">
      <c r="A263" s="497">
        <v>5</v>
      </c>
      <c r="B263" s="497" t="s">
        <v>1773</v>
      </c>
      <c r="C263" s="497" t="s">
        <v>2341</v>
      </c>
      <c r="D263" s="497">
        <v>17280</v>
      </c>
      <c r="E263" s="497" t="s">
        <v>2342</v>
      </c>
      <c r="F263" s="498">
        <v>405</v>
      </c>
      <c r="G263" s="499" cm="1">
        <f t="array" aca="1" ref="G263" ca="1">INDIRECT( VLOOKUP(D263,参照マップ!A:E, 5, FALSE) )</f>
        <v>0</v>
      </c>
      <c r="H263" s="500"/>
      <c r="I263" s="497"/>
      <c r="J263" s="497">
        <v>261</v>
      </c>
      <c r="K263" s="497" t="s">
        <v>2281</v>
      </c>
      <c r="L263" s="497" t="s">
        <v>2282</v>
      </c>
      <c r="M263" s="501"/>
      <c r="N263" s="502"/>
    </row>
    <row r="264" spans="1:14" ht="24" customHeight="1">
      <c r="A264" s="497">
        <v>5</v>
      </c>
      <c r="B264" s="497" t="s">
        <v>1773</v>
      </c>
      <c r="C264" s="497" t="s">
        <v>2343</v>
      </c>
      <c r="D264" s="497">
        <v>17300</v>
      </c>
      <c r="E264" s="497" t="s">
        <v>2344</v>
      </c>
      <c r="F264" s="498">
        <v>100</v>
      </c>
      <c r="G264" s="499" cm="1">
        <f t="array" aca="1" ref="G264" ca="1">INDIRECT( VLOOKUP(D264,参照マップ!A:E, 5, FALSE) )</f>
        <v>0</v>
      </c>
      <c r="H264" s="500"/>
      <c r="I264" s="497"/>
      <c r="J264" s="497">
        <v>262</v>
      </c>
      <c r="K264" s="497" t="s">
        <v>2281</v>
      </c>
      <c r="L264" s="497" t="s">
        <v>2282</v>
      </c>
      <c r="M264" s="501"/>
      <c r="N264" s="502"/>
    </row>
    <row r="265" spans="1:14" ht="24" customHeight="1">
      <c r="A265" s="497">
        <v>5</v>
      </c>
      <c r="B265" s="497" t="s">
        <v>1773</v>
      </c>
      <c r="C265" s="497" t="s">
        <v>2345</v>
      </c>
      <c r="D265" s="497">
        <v>17240</v>
      </c>
      <c r="E265" s="497" t="s">
        <v>2346</v>
      </c>
      <c r="F265" s="498">
        <v>120</v>
      </c>
      <c r="G265" s="499" cm="1">
        <f t="array" aca="1" ref="G265" ca="1">INDIRECT( VLOOKUP(D265,参照マップ!A:E, 5, FALSE) )</f>
        <v>0</v>
      </c>
      <c r="H265" s="500"/>
      <c r="I265" s="497"/>
      <c r="J265" s="497">
        <v>263</v>
      </c>
      <c r="K265" s="497" t="s">
        <v>2281</v>
      </c>
      <c r="L265" s="497" t="s">
        <v>2282</v>
      </c>
      <c r="M265" s="501"/>
      <c r="N265" s="502"/>
    </row>
    <row r="266" spans="1:14" ht="24" customHeight="1">
      <c r="A266" s="497">
        <v>5</v>
      </c>
      <c r="B266" s="497" t="s">
        <v>1773</v>
      </c>
      <c r="C266" s="497" t="s">
        <v>2347</v>
      </c>
      <c r="D266" s="497">
        <v>17250</v>
      </c>
      <c r="E266" s="497" t="s">
        <v>2348</v>
      </c>
      <c r="F266" s="498">
        <v>75</v>
      </c>
      <c r="G266" s="499" cm="1">
        <f t="array" aca="1" ref="G266" ca="1">INDIRECT( VLOOKUP(D266,参照マップ!A:E, 5, FALSE) )</f>
        <v>0</v>
      </c>
      <c r="H266" s="500"/>
      <c r="I266" s="497"/>
      <c r="J266" s="497">
        <v>264</v>
      </c>
      <c r="K266" s="497" t="s">
        <v>2281</v>
      </c>
      <c r="L266" s="497" t="s">
        <v>2282</v>
      </c>
      <c r="M266" s="501"/>
      <c r="N266" s="502"/>
    </row>
    <row r="267" spans="1:14" ht="24" customHeight="1">
      <c r="A267" s="497">
        <v>5</v>
      </c>
      <c r="B267" s="497" t="s">
        <v>1773</v>
      </c>
      <c r="C267" s="497" t="s">
        <v>2349</v>
      </c>
      <c r="D267" s="497">
        <v>17270</v>
      </c>
      <c r="E267" s="497" t="s">
        <v>2350</v>
      </c>
      <c r="F267" s="498">
        <v>285</v>
      </c>
      <c r="G267" s="499" cm="1">
        <f t="array" aca="1" ref="G267" ca="1">INDIRECT( VLOOKUP(D267,参照マップ!A:E, 5, FALSE) )</f>
        <v>0</v>
      </c>
      <c r="H267" s="500"/>
      <c r="I267" s="497"/>
      <c r="J267" s="497">
        <v>265</v>
      </c>
      <c r="K267" s="497" t="s">
        <v>2281</v>
      </c>
      <c r="L267" s="497" t="s">
        <v>2282</v>
      </c>
      <c r="M267" s="501"/>
      <c r="N267" s="502"/>
    </row>
    <row r="268" spans="1:14" ht="24" customHeight="1">
      <c r="A268" s="497">
        <v>5</v>
      </c>
      <c r="B268" s="497" t="s">
        <v>1773</v>
      </c>
      <c r="C268" s="497" t="s">
        <v>2351</v>
      </c>
      <c r="D268" s="497">
        <v>17040</v>
      </c>
      <c r="E268" s="497" t="s">
        <v>2352</v>
      </c>
      <c r="F268" s="498">
        <v>190</v>
      </c>
      <c r="G268" s="499" cm="1">
        <f t="array" aca="1" ref="G268" ca="1">INDIRECT( VLOOKUP(D268,参照マップ!A:E, 5, FALSE) )</f>
        <v>0</v>
      </c>
      <c r="H268" s="500"/>
      <c r="I268" s="497"/>
      <c r="J268" s="497">
        <v>266</v>
      </c>
      <c r="K268" s="497" t="s">
        <v>2319</v>
      </c>
      <c r="L268" s="497" t="s">
        <v>2320</v>
      </c>
      <c r="M268" s="501"/>
      <c r="N268" s="502"/>
    </row>
    <row r="269" spans="1:14" ht="24" customHeight="1">
      <c r="A269" s="497">
        <v>5</v>
      </c>
      <c r="B269" s="497" t="s">
        <v>1773</v>
      </c>
      <c r="C269" s="497" t="s">
        <v>2353</v>
      </c>
      <c r="D269" s="497">
        <v>17050</v>
      </c>
      <c r="E269" s="497" t="s">
        <v>2354</v>
      </c>
      <c r="F269" s="498">
        <v>135</v>
      </c>
      <c r="G269" s="499" cm="1">
        <f t="array" aca="1" ref="G269" ca="1">INDIRECT( VLOOKUP(D269,参照マップ!A:E, 5, FALSE) )</f>
        <v>0</v>
      </c>
      <c r="H269" s="500"/>
      <c r="I269" s="497"/>
      <c r="J269" s="497">
        <v>267</v>
      </c>
      <c r="K269" s="497" t="s">
        <v>2319</v>
      </c>
      <c r="L269" s="497" t="s">
        <v>2320</v>
      </c>
      <c r="M269" s="501"/>
      <c r="N269" s="502"/>
    </row>
    <row r="270" spans="1:14" ht="24" customHeight="1">
      <c r="A270" s="497">
        <v>5</v>
      </c>
      <c r="B270" s="497" t="s">
        <v>1773</v>
      </c>
      <c r="C270" s="497" t="s">
        <v>2355</v>
      </c>
      <c r="D270" s="497">
        <v>17030</v>
      </c>
      <c r="E270" s="497" t="s">
        <v>2356</v>
      </c>
      <c r="F270" s="498">
        <v>370</v>
      </c>
      <c r="G270" s="499" cm="1">
        <f t="array" aca="1" ref="G270" ca="1">INDIRECT( VLOOKUP(D270,参照マップ!A:E, 5, FALSE) )</f>
        <v>0</v>
      </c>
      <c r="H270" s="500"/>
      <c r="I270" s="497"/>
      <c r="J270" s="497">
        <v>268</v>
      </c>
      <c r="K270" s="497" t="s">
        <v>2331</v>
      </c>
      <c r="L270" s="497" t="s">
        <v>2332</v>
      </c>
      <c r="M270" s="501"/>
      <c r="N270" s="502"/>
    </row>
    <row r="271" spans="1:14" ht="24" customHeight="1">
      <c r="A271" s="497">
        <v>5</v>
      </c>
      <c r="B271" s="497" t="s">
        <v>1773</v>
      </c>
      <c r="C271" s="497" t="s">
        <v>2357</v>
      </c>
      <c r="D271" s="497">
        <v>17390</v>
      </c>
      <c r="E271" s="497" t="s">
        <v>785</v>
      </c>
      <c r="F271" s="498">
        <v>1875</v>
      </c>
      <c r="G271" s="499" cm="1">
        <f t="array" aca="1" ref="G271" ca="1">INDIRECT( VLOOKUP(D271,参照マップ!A:E, 5, FALSE) )</f>
        <v>0</v>
      </c>
      <c r="H271" s="500"/>
      <c r="I271" s="497"/>
      <c r="J271" s="497">
        <v>269</v>
      </c>
      <c r="K271" s="497" t="s">
        <v>2358</v>
      </c>
      <c r="L271" s="497" t="s">
        <v>2359</v>
      </c>
      <c r="M271" s="501"/>
      <c r="N271" s="502"/>
    </row>
    <row r="272" spans="1:14" ht="24" customHeight="1">
      <c r="A272" s="497">
        <v>5</v>
      </c>
      <c r="B272" s="497" t="s">
        <v>1773</v>
      </c>
      <c r="C272" s="497" t="s">
        <v>2360</v>
      </c>
      <c r="D272" s="497">
        <v>17370</v>
      </c>
      <c r="E272" s="497" t="s">
        <v>2361</v>
      </c>
      <c r="F272" s="498">
        <v>395</v>
      </c>
      <c r="G272" s="499" cm="1">
        <f t="array" aca="1" ref="G272" ca="1">INDIRECT( VLOOKUP(D272,参照マップ!A:E, 5, FALSE) )</f>
        <v>0</v>
      </c>
      <c r="H272" s="500"/>
      <c r="I272" s="497"/>
      <c r="J272" s="497">
        <v>270</v>
      </c>
      <c r="K272" s="497" t="s">
        <v>2358</v>
      </c>
      <c r="L272" s="497" t="s">
        <v>2359</v>
      </c>
      <c r="M272" s="501"/>
      <c r="N272" s="502"/>
    </row>
    <row r="273" spans="1:14" ht="24" customHeight="1">
      <c r="A273" s="497">
        <v>5</v>
      </c>
      <c r="B273" s="497" t="s">
        <v>1773</v>
      </c>
      <c r="C273" s="497" t="s">
        <v>2362</v>
      </c>
      <c r="D273" s="497">
        <v>17380</v>
      </c>
      <c r="E273" s="497" t="s">
        <v>2363</v>
      </c>
      <c r="F273" s="498">
        <v>210</v>
      </c>
      <c r="G273" s="499" cm="1">
        <f t="array" aca="1" ref="G273" ca="1">INDIRECT( VLOOKUP(D273,参照マップ!A:E, 5, FALSE) )</f>
        <v>0</v>
      </c>
      <c r="H273" s="500"/>
      <c r="I273" s="497"/>
      <c r="J273" s="497">
        <v>271</v>
      </c>
      <c r="K273" s="497" t="s">
        <v>2358</v>
      </c>
      <c r="L273" s="497" t="s">
        <v>2359</v>
      </c>
      <c r="M273" s="501"/>
      <c r="N273" s="502"/>
    </row>
    <row r="274" spans="1:14" ht="24" customHeight="1">
      <c r="A274" s="497">
        <v>5</v>
      </c>
      <c r="B274" s="497" t="s">
        <v>1773</v>
      </c>
      <c r="C274" s="497" t="s">
        <v>2364</v>
      </c>
      <c r="D274" s="497">
        <v>17330</v>
      </c>
      <c r="E274" s="497" t="s">
        <v>2365</v>
      </c>
      <c r="F274" s="498">
        <v>590</v>
      </c>
      <c r="G274" s="499" cm="1">
        <f t="array" aca="1" ref="G274" ca="1">INDIRECT( VLOOKUP(D274,参照マップ!A:E, 5, FALSE) )</f>
        <v>0</v>
      </c>
      <c r="H274" s="500"/>
      <c r="I274" s="497"/>
      <c r="J274" s="497">
        <v>272</v>
      </c>
      <c r="K274" s="497" t="s">
        <v>2366</v>
      </c>
      <c r="L274" s="497" t="s">
        <v>2367</v>
      </c>
      <c r="M274" s="501"/>
      <c r="N274" s="502"/>
    </row>
    <row r="275" spans="1:14" ht="24" customHeight="1">
      <c r="A275" s="497">
        <v>5</v>
      </c>
      <c r="B275" s="497" t="s">
        <v>1773</v>
      </c>
      <c r="C275" s="497" t="s">
        <v>2368</v>
      </c>
      <c r="D275" s="497">
        <v>17060</v>
      </c>
      <c r="E275" s="497" t="s">
        <v>742</v>
      </c>
      <c r="F275" s="498">
        <v>55</v>
      </c>
      <c r="G275" s="499" cm="1">
        <f t="array" aca="1" ref="G275" ca="1">INDIRECT( VLOOKUP(D275,参照マップ!A:E, 5, FALSE) )</f>
        <v>0</v>
      </c>
      <c r="H275" s="500"/>
      <c r="I275" s="497"/>
      <c r="J275" s="497">
        <v>273</v>
      </c>
      <c r="K275" s="497" t="s">
        <v>2369</v>
      </c>
      <c r="L275" s="497" t="s">
        <v>2370</v>
      </c>
      <c r="M275" s="501"/>
      <c r="N275" s="502"/>
    </row>
    <row r="276" spans="1:14" ht="24" customHeight="1">
      <c r="A276" s="497">
        <v>5</v>
      </c>
      <c r="B276" s="497" t="s">
        <v>1773</v>
      </c>
      <c r="C276" s="497" t="s">
        <v>2371</v>
      </c>
      <c r="D276" s="497">
        <v>17070</v>
      </c>
      <c r="E276" s="497" t="s">
        <v>750</v>
      </c>
      <c r="F276" s="498">
        <v>70</v>
      </c>
      <c r="G276" s="499" cm="1">
        <f t="array" aca="1" ref="G276" ca="1">INDIRECT( VLOOKUP(D276,参照マップ!A:E, 5, FALSE) )</f>
        <v>0</v>
      </c>
      <c r="H276" s="500"/>
      <c r="I276" s="497"/>
      <c r="J276" s="497">
        <v>274</v>
      </c>
      <c r="K276" s="497" t="s">
        <v>2369</v>
      </c>
      <c r="L276" s="497" t="s">
        <v>2370</v>
      </c>
      <c r="M276" s="501"/>
      <c r="N276" s="502"/>
    </row>
    <row r="277" spans="1:14" ht="24" customHeight="1">
      <c r="A277" s="497">
        <v>5</v>
      </c>
      <c r="B277" s="497" t="s">
        <v>1773</v>
      </c>
      <c r="C277" s="497" t="s">
        <v>2372</v>
      </c>
      <c r="D277" s="497">
        <v>17090</v>
      </c>
      <c r="E277" s="497" t="s">
        <v>758</v>
      </c>
      <c r="F277" s="498">
        <v>790</v>
      </c>
      <c r="G277" s="499" cm="1">
        <f t="array" aca="1" ref="G277" ca="1">INDIRECT( VLOOKUP(D277,参照マップ!A:E, 5, FALSE) )</f>
        <v>0</v>
      </c>
      <c r="H277" s="500"/>
      <c r="I277" s="497"/>
      <c r="J277" s="497">
        <v>275</v>
      </c>
      <c r="K277" s="497" t="s">
        <v>2369</v>
      </c>
      <c r="L277" s="497" t="s">
        <v>2370</v>
      </c>
      <c r="M277" s="501"/>
      <c r="N277" s="502"/>
    </row>
    <row r="278" spans="1:14" ht="24" customHeight="1">
      <c r="A278" s="497">
        <v>5</v>
      </c>
      <c r="B278" s="497" t="s">
        <v>1773</v>
      </c>
      <c r="C278" s="497" t="s">
        <v>2373</v>
      </c>
      <c r="D278" s="497">
        <v>17100</v>
      </c>
      <c r="E278" s="497" t="s">
        <v>765</v>
      </c>
      <c r="F278" s="498">
        <v>605</v>
      </c>
      <c r="G278" s="499" cm="1">
        <f t="array" aca="1" ref="G278" ca="1">INDIRECT( VLOOKUP(D278,参照マップ!A:E, 5, FALSE) )</f>
        <v>0</v>
      </c>
      <c r="H278" s="500"/>
      <c r="I278" s="497"/>
      <c r="J278" s="497">
        <v>276</v>
      </c>
      <c r="K278" s="497" t="s">
        <v>2374</v>
      </c>
      <c r="L278" s="497" t="s">
        <v>2375</v>
      </c>
      <c r="M278" s="501"/>
      <c r="N278" s="502"/>
    </row>
    <row r="279" spans="1:14" ht="24" customHeight="1">
      <c r="A279" s="497">
        <v>5</v>
      </c>
      <c r="B279" s="497" t="s">
        <v>1773</v>
      </c>
      <c r="C279" s="497" t="s">
        <v>2376</v>
      </c>
      <c r="D279" s="497">
        <v>17101</v>
      </c>
      <c r="E279" s="497" t="s">
        <v>2377</v>
      </c>
      <c r="F279" s="498">
        <v>80</v>
      </c>
      <c r="G279" s="499" cm="1">
        <f t="array" aca="1" ref="G279" ca="1">INDIRECT( VLOOKUP(D279,参照マップ!A:E, 5, FALSE) )</f>
        <v>0</v>
      </c>
      <c r="H279" s="500"/>
      <c r="I279" s="497"/>
      <c r="J279" s="497">
        <v>277</v>
      </c>
      <c r="K279" s="497" t="s">
        <v>2374</v>
      </c>
      <c r="L279" s="497" t="s">
        <v>2375</v>
      </c>
      <c r="M279" s="501"/>
      <c r="N279" s="502"/>
    </row>
    <row r="280" spans="1:14" ht="24" customHeight="1">
      <c r="A280" s="497">
        <v>5</v>
      </c>
      <c r="B280" s="497" t="s">
        <v>1773</v>
      </c>
      <c r="C280" s="497" t="s">
        <v>2378</v>
      </c>
      <c r="D280" s="497">
        <v>17102</v>
      </c>
      <c r="E280" s="497" t="s">
        <v>2379</v>
      </c>
      <c r="F280" s="498">
        <v>30</v>
      </c>
      <c r="G280" s="499" cm="1">
        <f t="array" aca="1" ref="G280" ca="1">INDIRECT( VLOOKUP(D280,参照マップ!A:E, 5, FALSE) )</f>
        <v>0</v>
      </c>
      <c r="H280" s="500"/>
      <c r="I280" s="497"/>
      <c r="J280" s="497">
        <v>278</v>
      </c>
      <c r="K280" s="497" t="s">
        <v>2374</v>
      </c>
      <c r="L280" s="497" t="s">
        <v>2375</v>
      </c>
      <c r="M280" s="501"/>
      <c r="N280" s="502"/>
    </row>
    <row r="281" spans="1:14" ht="24" customHeight="1">
      <c r="A281" s="497">
        <v>5</v>
      </c>
      <c r="B281" s="497" t="s">
        <v>1773</v>
      </c>
      <c r="C281" s="497" t="s">
        <v>2380</v>
      </c>
      <c r="D281" s="497">
        <v>17110</v>
      </c>
      <c r="E281" s="497" t="s">
        <v>2381</v>
      </c>
      <c r="F281" s="498">
        <v>95</v>
      </c>
      <c r="G281" s="499" cm="1">
        <f t="array" aca="1" ref="G281" ca="1">INDIRECT( VLOOKUP(D281,参照マップ!A:E, 5, FALSE) )</f>
        <v>0</v>
      </c>
      <c r="H281" s="500"/>
      <c r="I281" s="497"/>
      <c r="J281" s="497">
        <v>279</v>
      </c>
      <c r="K281" s="497" t="s">
        <v>2374</v>
      </c>
      <c r="L281" s="497" t="s">
        <v>2375</v>
      </c>
      <c r="M281" s="501"/>
      <c r="N281" s="502"/>
    </row>
    <row r="282" spans="1:14" ht="24" customHeight="1">
      <c r="A282" s="497">
        <v>5</v>
      </c>
      <c r="B282" s="497" t="s">
        <v>1773</v>
      </c>
      <c r="C282" s="497" t="s">
        <v>2382</v>
      </c>
      <c r="D282" s="497">
        <v>17120</v>
      </c>
      <c r="E282" s="497" t="s">
        <v>797</v>
      </c>
      <c r="F282" s="498">
        <v>805</v>
      </c>
      <c r="G282" s="499" cm="1">
        <f t="array" aca="1" ref="G282" ca="1">INDIRECT( VLOOKUP(D282,参照マップ!A:E, 5, FALSE) )</f>
        <v>0</v>
      </c>
      <c r="H282" s="500"/>
      <c r="I282" s="497"/>
      <c r="J282" s="497">
        <v>280</v>
      </c>
      <c r="K282" s="497" t="s">
        <v>2383</v>
      </c>
      <c r="L282" s="497" t="s">
        <v>2384</v>
      </c>
      <c r="M282" s="501"/>
      <c r="N282" s="502"/>
    </row>
    <row r="283" spans="1:14" ht="24" customHeight="1">
      <c r="A283" s="497">
        <v>5</v>
      </c>
      <c r="B283" s="497" t="s">
        <v>1773</v>
      </c>
      <c r="C283" s="497" t="s">
        <v>2385</v>
      </c>
      <c r="D283" s="497">
        <v>17125</v>
      </c>
      <c r="E283" s="497" t="s">
        <v>804</v>
      </c>
      <c r="F283" s="498">
        <v>20</v>
      </c>
      <c r="G283" s="499" cm="1">
        <f t="array" aca="1" ref="G283" ca="1">INDIRECT( VLOOKUP(D283,参照マップ!A:E, 5, FALSE) )</f>
        <v>0</v>
      </c>
      <c r="H283" s="500"/>
      <c r="I283" s="497"/>
      <c r="J283" s="497">
        <v>281</v>
      </c>
      <c r="K283" s="497" t="s">
        <v>2383</v>
      </c>
      <c r="L283" s="497" t="s">
        <v>2384</v>
      </c>
      <c r="M283" s="501"/>
      <c r="N283" s="502"/>
    </row>
    <row r="284" spans="1:14" ht="24" customHeight="1">
      <c r="A284" s="497">
        <v>5</v>
      </c>
      <c r="B284" s="497" t="s">
        <v>1773</v>
      </c>
      <c r="C284" s="497" t="s">
        <v>2386</v>
      </c>
      <c r="D284" s="497">
        <v>17160</v>
      </c>
      <c r="E284" s="497" t="s">
        <v>820</v>
      </c>
      <c r="F284" s="498">
        <v>45</v>
      </c>
      <c r="G284" s="499" cm="1">
        <f t="array" aca="1" ref="G284" ca="1">INDIRECT( VLOOKUP(D284,参照マップ!A:E, 5, FALSE) )</f>
        <v>0</v>
      </c>
      <c r="H284" s="500"/>
      <c r="I284" s="497"/>
      <c r="J284" s="497">
        <v>282</v>
      </c>
      <c r="K284" s="497" t="s">
        <v>2387</v>
      </c>
      <c r="L284" s="497" t="s">
        <v>2388</v>
      </c>
      <c r="M284" s="501"/>
      <c r="N284" s="502"/>
    </row>
    <row r="285" spans="1:14" ht="24" customHeight="1">
      <c r="A285" s="497">
        <v>5</v>
      </c>
      <c r="B285" s="497" t="s">
        <v>1773</v>
      </c>
      <c r="C285" s="497" t="s">
        <v>2389</v>
      </c>
      <c r="D285" s="497">
        <v>17180</v>
      </c>
      <c r="E285" s="497" t="s">
        <v>824</v>
      </c>
      <c r="F285" s="498">
        <v>865</v>
      </c>
      <c r="G285" s="499" cm="1">
        <f t="array" aca="1" ref="G285" ca="1">INDIRECT( VLOOKUP(D285,参照マップ!A:E, 5, FALSE) )</f>
        <v>0</v>
      </c>
      <c r="H285" s="500"/>
      <c r="I285" s="497"/>
      <c r="J285" s="497">
        <v>283</v>
      </c>
      <c r="K285" s="497" t="s">
        <v>2387</v>
      </c>
      <c r="L285" s="497" t="s">
        <v>2388</v>
      </c>
      <c r="M285" s="501"/>
      <c r="N285" s="502"/>
    </row>
    <row r="286" spans="1:14" ht="24" customHeight="1">
      <c r="A286" s="497">
        <v>5</v>
      </c>
      <c r="B286" s="497" t="s">
        <v>1773</v>
      </c>
      <c r="C286" s="497" t="s">
        <v>2390</v>
      </c>
      <c r="D286" s="497">
        <v>17210</v>
      </c>
      <c r="E286" s="497" t="s">
        <v>842</v>
      </c>
      <c r="F286" s="498">
        <v>80</v>
      </c>
      <c r="G286" s="499" cm="1">
        <f t="array" aca="1" ref="G286" ca="1">INDIRECT( VLOOKUP(D286,参照マップ!A:E, 5, FALSE) )</f>
        <v>0</v>
      </c>
      <c r="H286" s="500"/>
      <c r="I286" s="497"/>
      <c r="J286" s="497">
        <v>284</v>
      </c>
      <c r="K286" s="497" t="s">
        <v>2387</v>
      </c>
      <c r="L286" s="497" t="s">
        <v>2388</v>
      </c>
      <c r="M286" s="501"/>
      <c r="N286" s="502"/>
    </row>
    <row r="287" spans="1:14" ht="24" customHeight="1">
      <c r="A287" s="497">
        <v>6</v>
      </c>
      <c r="B287" s="497" t="s">
        <v>1773</v>
      </c>
      <c r="C287" s="497" t="s">
        <v>2391</v>
      </c>
      <c r="D287" s="497">
        <v>14040</v>
      </c>
      <c r="E287" s="497" t="s">
        <v>2392</v>
      </c>
      <c r="F287" s="498">
        <v>1620</v>
      </c>
      <c r="G287" s="499" cm="1">
        <f t="array" aca="1" ref="G287" ca="1">INDIRECT( VLOOKUP(D287,参照マップ!A:E, 5, FALSE) )</f>
        <v>0</v>
      </c>
      <c r="H287" s="500"/>
      <c r="I287" s="497"/>
      <c r="J287" s="497">
        <v>285</v>
      </c>
      <c r="K287" s="497" t="s">
        <v>2393</v>
      </c>
      <c r="L287" s="497" t="s">
        <v>2394</v>
      </c>
      <c r="M287" s="501"/>
      <c r="N287" s="502"/>
    </row>
    <row r="288" spans="1:14" ht="24" customHeight="1">
      <c r="A288" s="497">
        <v>6</v>
      </c>
      <c r="B288" s="497" t="s">
        <v>1773</v>
      </c>
      <c r="C288" s="497" t="s">
        <v>2395</v>
      </c>
      <c r="D288" s="497">
        <v>14050</v>
      </c>
      <c r="E288" s="497" t="s">
        <v>2396</v>
      </c>
      <c r="F288" s="498">
        <v>870</v>
      </c>
      <c r="G288" s="499" cm="1">
        <f t="array" aca="1" ref="G288" ca="1">INDIRECT( VLOOKUP(D288,参照マップ!A:E, 5, FALSE) )</f>
        <v>0</v>
      </c>
      <c r="H288" s="500"/>
      <c r="I288" s="497"/>
      <c r="J288" s="497">
        <v>286</v>
      </c>
      <c r="K288" s="497" t="s">
        <v>2393</v>
      </c>
      <c r="L288" s="497" t="s">
        <v>2394</v>
      </c>
      <c r="M288" s="501"/>
      <c r="N288" s="502"/>
    </row>
    <row r="289" spans="1:14" ht="24" customHeight="1">
      <c r="A289" s="497">
        <v>6</v>
      </c>
      <c r="B289" s="497" t="s">
        <v>1773</v>
      </c>
      <c r="C289" s="497" t="s">
        <v>2397</v>
      </c>
      <c r="D289" s="497">
        <v>14020</v>
      </c>
      <c r="E289" s="497" t="s">
        <v>2398</v>
      </c>
      <c r="F289" s="498">
        <v>225</v>
      </c>
      <c r="G289" s="499" cm="1">
        <f t="array" aca="1" ref="G289" ca="1">INDIRECT( VLOOKUP(D289,参照マップ!A:E, 5, FALSE) )</f>
        <v>0</v>
      </c>
      <c r="H289" s="500"/>
      <c r="I289" s="497"/>
      <c r="J289" s="497">
        <v>287</v>
      </c>
      <c r="K289" s="497" t="s">
        <v>1894</v>
      </c>
      <c r="L289" s="497" t="s">
        <v>1895</v>
      </c>
      <c r="M289" s="501"/>
      <c r="N289" s="502"/>
    </row>
    <row r="290" spans="1:14" ht="24" customHeight="1">
      <c r="A290" s="497">
        <v>6</v>
      </c>
      <c r="B290" s="497" t="s">
        <v>1773</v>
      </c>
      <c r="C290" s="497" t="s">
        <v>2399</v>
      </c>
      <c r="D290" s="497">
        <v>16380</v>
      </c>
      <c r="E290" s="497" t="s">
        <v>2400</v>
      </c>
      <c r="F290" s="498">
        <v>200</v>
      </c>
      <c r="G290" s="499" cm="1">
        <f t="array" aca="1" ref="G290" ca="1">INDIRECT( VLOOKUP(D290,参照マップ!A:E, 5, FALSE) )</f>
        <v>0</v>
      </c>
      <c r="H290" s="500"/>
      <c r="I290" s="497"/>
      <c r="J290" s="497">
        <v>288</v>
      </c>
      <c r="K290" s="497" t="s">
        <v>1894</v>
      </c>
      <c r="L290" s="497" t="s">
        <v>1895</v>
      </c>
      <c r="M290" s="501"/>
      <c r="N290" s="502"/>
    </row>
    <row r="291" spans="1:14" ht="24" customHeight="1">
      <c r="A291" s="497">
        <v>6</v>
      </c>
      <c r="B291" s="497" t="s">
        <v>1773</v>
      </c>
      <c r="C291" s="497" t="s">
        <v>2401</v>
      </c>
      <c r="D291" s="497">
        <v>16382</v>
      </c>
      <c r="E291" s="497" t="s">
        <v>2402</v>
      </c>
      <c r="F291" s="498">
        <v>20</v>
      </c>
      <c r="G291" s="499" cm="1">
        <f t="array" aca="1" ref="G291" ca="1">INDIRECT( VLOOKUP(D291,参照マップ!A:E, 5, FALSE) )</f>
        <v>0</v>
      </c>
      <c r="H291" s="500"/>
      <c r="I291" s="497"/>
      <c r="J291" s="497">
        <v>289</v>
      </c>
      <c r="K291" s="497" t="s">
        <v>1894</v>
      </c>
      <c r="L291" s="497" t="s">
        <v>1895</v>
      </c>
      <c r="M291" s="501"/>
      <c r="N291" s="502"/>
    </row>
    <row r="292" spans="1:14" ht="24" customHeight="1">
      <c r="A292" s="497">
        <v>6</v>
      </c>
      <c r="B292" s="497" t="s">
        <v>1773</v>
      </c>
      <c r="C292" s="497" t="s">
        <v>2403</v>
      </c>
      <c r="D292" s="497">
        <v>14100</v>
      </c>
      <c r="E292" s="497" t="s">
        <v>2404</v>
      </c>
      <c r="F292" s="498">
        <v>655</v>
      </c>
      <c r="G292" s="499" cm="1">
        <f t="array" aca="1" ref="G292" ca="1">INDIRECT( VLOOKUP(D292,参照マップ!A:E, 5, FALSE) )</f>
        <v>0</v>
      </c>
      <c r="H292" s="500"/>
      <c r="I292" s="497"/>
      <c r="J292" s="497">
        <v>290</v>
      </c>
      <c r="K292" s="497" t="s">
        <v>2405</v>
      </c>
      <c r="L292" s="497" t="s">
        <v>2406</v>
      </c>
      <c r="M292" s="501"/>
      <c r="N292" s="502"/>
    </row>
    <row r="293" spans="1:14" ht="24" customHeight="1">
      <c r="A293" s="497">
        <v>6</v>
      </c>
      <c r="B293" s="497" t="s">
        <v>1773</v>
      </c>
      <c r="C293" s="497" t="s">
        <v>2407</v>
      </c>
      <c r="D293" s="497">
        <v>16360</v>
      </c>
      <c r="E293" s="497" t="s">
        <v>2408</v>
      </c>
      <c r="F293" s="498">
        <v>590</v>
      </c>
      <c r="G293" s="499" cm="1">
        <f t="array" aca="1" ref="G293" ca="1">INDIRECT( VLOOKUP(D293,参照マップ!A:E, 5, FALSE) )</f>
        <v>0</v>
      </c>
      <c r="H293" s="500"/>
      <c r="I293" s="497"/>
      <c r="J293" s="497">
        <v>291</v>
      </c>
      <c r="K293" s="497" t="s">
        <v>2409</v>
      </c>
      <c r="L293" s="497" t="s">
        <v>2410</v>
      </c>
      <c r="M293" s="501"/>
      <c r="N293" s="502"/>
    </row>
    <row r="294" spans="1:14" ht="24" customHeight="1">
      <c r="A294" s="497">
        <v>6</v>
      </c>
      <c r="B294" s="497" t="s">
        <v>1773</v>
      </c>
      <c r="C294" s="497" t="s">
        <v>2411</v>
      </c>
      <c r="D294" s="497">
        <v>16340</v>
      </c>
      <c r="E294" s="497" t="s">
        <v>2412</v>
      </c>
      <c r="F294" s="498">
        <v>420</v>
      </c>
      <c r="G294" s="499" cm="1">
        <f t="array" aca="1" ref="G294" ca="1">INDIRECT( VLOOKUP(D294,参照マップ!A:E, 5, FALSE) )</f>
        <v>0</v>
      </c>
      <c r="H294" s="500"/>
      <c r="I294" s="497"/>
      <c r="J294" s="497">
        <v>292</v>
      </c>
      <c r="K294" s="497" t="s">
        <v>2413</v>
      </c>
      <c r="L294" s="497" t="s">
        <v>2414</v>
      </c>
      <c r="M294" s="501"/>
      <c r="N294" s="502"/>
    </row>
    <row r="295" spans="1:14" ht="24" customHeight="1">
      <c r="A295" s="497">
        <v>6</v>
      </c>
      <c r="B295" s="497" t="s">
        <v>1773</v>
      </c>
      <c r="C295" s="497" t="s">
        <v>2415</v>
      </c>
      <c r="D295" s="497">
        <v>16310</v>
      </c>
      <c r="E295" s="497" t="s">
        <v>2416</v>
      </c>
      <c r="F295" s="498">
        <v>1295</v>
      </c>
      <c r="G295" s="499" cm="1">
        <f t="array" aca="1" ref="G295" ca="1">INDIRECT( VLOOKUP(D295,参照マップ!A:E, 5, FALSE) )</f>
        <v>0</v>
      </c>
      <c r="H295" s="500"/>
      <c r="I295" s="497"/>
      <c r="J295" s="497">
        <v>293</v>
      </c>
      <c r="K295" s="497" t="s">
        <v>2417</v>
      </c>
      <c r="L295" s="497" t="s">
        <v>2418</v>
      </c>
      <c r="M295" s="501"/>
      <c r="N295" s="502"/>
    </row>
    <row r="296" spans="1:14" ht="24" customHeight="1">
      <c r="A296" s="497">
        <v>6</v>
      </c>
      <c r="B296" s="497" t="s">
        <v>1773</v>
      </c>
      <c r="C296" s="497" t="s">
        <v>2419</v>
      </c>
      <c r="D296" s="497">
        <v>16300</v>
      </c>
      <c r="E296" s="497" t="s">
        <v>2420</v>
      </c>
      <c r="F296" s="498">
        <v>505</v>
      </c>
      <c r="G296" s="499" cm="1">
        <f t="array" aca="1" ref="G296" ca="1">INDIRECT( VLOOKUP(D296,参照マップ!A:E, 5, FALSE) )</f>
        <v>0</v>
      </c>
      <c r="H296" s="500"/>
      <c r="I296" s="497"/>
      <c r="J296" s="497">
        <v>294</v>
      </c>
      <c r="K296" s="497" t="s">
        <v>2421</v>
      </c>
      <c r="L296" s="497" t="s">
        <v>2422</v>
      </c>
      <c r="M296" s="501"/>
      <c r="N296" s="502"/>
    </row>
    <row r="297" spans="1:14" ht="24" customHeight="1">
      <c r="A297" s="497">
        <v>6</v>
      </c>
      <c r="B297" s="497" t="s">
        <v>1773</v>
      </c>
      <c r="C297" s="497" t="s">
        <v>2423</v>
      </c>
      <c r="D297" s="497">
        <v>14160</v>
      </c>
      <c r="E297" s="497" t="s">
        <v>2424</v>
      </c>
      <c r="F297" s="498">
        <v>1820</v>
      </c>
      <c r="G297" s="499" cm="1">
        <f t="array" aca="1" ref="G297" ca="1">INDIRECT( VLOOKUP(D297,参照マップ!A:E, 5, FALSE) )</f>
        <v>0</v>
      </c>
      <c r="H297" s="500"/>
      <c r="I297" s="497"/>
      <c r="J297" s="497">
        <v>295</v>
      </c>
      <c r="K297" s="497" t="s">
        <v>2425</v>
      </c>
      <c r="L297" s="497" t="s">
        <v>2426</v>
      </c>
      <c r="M297" s="501"/>
      <c r="N297" s="502"/>
    </row>
    <row r="298" spans="1:14" ht="24" customHeight="1">
      <c r="A298" s="497">
        <v>6</v>
      </c>
      <c r="B298" s="497" t="s">
        <v>1773</v>
      </c>
      <c r="C298" s="497" t="s">
        <v>2427</v>
      </c>
      <c r="D298" s="497">
        <v>14150</v>
      </c>
      <c r="E298" s="497" t="s">
        <v>2428</v>
      </c>
      <c r="F298" s="498">
        <v>1355</v>
      </c>
      <c r="G298" s="499" cm="1">
        <f t="array" aca="1" ref="G298" ca="1">INDIRECT( VLOOKUP(D298,参照マップ!A:E, 5, FALSE) )</f>
        <v>0</v>
      </c>
      <c r="H298" s="500"/>
      <c r="I298" s="497"/>
      <c r="J298" s="497">
        <v>296</v>
      </c>
      <c r="K298" s="497" t="s">
        <v>2429</v>
      </c>
      <c r="L298" s="497" t="s">
        <v>2430</v>
      </c>
      <c r="M298" s="501"/>
      <c r="N298" s="502"/>
    </row>
    <row r="299" spans="1:14" ht="24" customHeight="1">
      <c r="A299" s="497">
        <v>6</v>
      </c>
      <c r="B299" s="497" t="s">
        <v>1773</v>
      </c>
      <c r="C299" s="497" t="s">
        <v>2431</v>
      </c>
      <c r="D299" s="497">
        <v>14170</v>
      </c>
      <c r="E299" s="497" t="s">
        <v>2432</v>
      </c>
      <c r="F299" s="498">
        <v>2830</v>
      </c>
      <c r="G299" s="499" cm="1">
        <f t="array" aca="1" ref="G299" ca="1">INDIRECT( VLOOKUP(D299,参照マップ!A:E, 5, FALSE) )</f>
        <v>0</v>
      </c>
      <c r="H299" s="500"/>
      <c r="I299" s="497"/>
      <c r="J299" s="497">
        <v>297</v>
      </c>
      <c r="K299" s="497" t="s">
        <v>2433</v>
      </c>
      <c r="L299" s="497" t="s">
        <v>2434</v>
      </c>
      <c r="M299" s="501"/>
      <c r="N299" s="502"/>
    </row>
    <row r="300" spans="1:14" ht="24" customHeight="1">
      <c r="A300" s="497">
        <v>6</v>
      </c>
      <c r="B300" s="497" t="s">
        <v>1773</v>
      </c>
      <c r="C300" s="497" t="s">
        <v>2435</v>
      </c>
      <c r="D300" s="497">
        <v>14200</v>
      </c>
      <c r="E300" s="497" t="s">
        <v>2436</v>
      </c>
      <c r="F300" s="498">
        <v>380</v>
      </c>
      <c r="G300" s="499" cm="1">
        <f t="array" aca="1" ref="G300" ca="1">INDIRECT( VLOOKUP(D300,参照マップ!A:E, 5, FALSE) )</f>
        <v>0</v>
      </c>
      <c r="H300" s="500"/>
      <c r="I300" s="497"/>
      <c r="J300" s="497">
        <v>298</v>
      </c>
      <c r="K300" s="497" t="s">
        <v>2437</v>
      </c>
      <c r="L300" s="497" t="s">
        <v>2438</v>
      </c>
      <c r="M300" s="501"/>
      <c r="N300" s="502"/>
    </row>
    <row r="301" spans="1:14" ht="24" customHeight="1">
      <c r="A301" s="497">
        <v>6</v>
      </c>
      <c r="B301" s="497" t="s">
        <v>1773</v>
      </c>
      <c r="C301" s="497" t="s">
        <v>2439</v>
      </c>
      <c r="D301" s="497">
        <v>14210</v>
      </c>
      <c r="E301" s="497" t="s">
        <v>2440</v>
      </c>
      <c r="F301" s="498">
        <v>75</v>
      </c>
      <c r="G301" s="499" cm="1">
        <f t="array" aca="1" ref="G301" ca="1">INDIRECT( VLOOKUP(D301,参照マップ!A:E, 5, FALSE) )</f>
        <v>0</v>
      </c>
      <c r="H301" s="500"/>
      <c r="I301" s="497"/>
      <c r="J301" s="497">
        <v>299</v>
      </c>
      <c r="K301" s="497" t="s">
        <v>2437</v>
      </c>
      <c r="L301" s="497" t="s">
        <v>2438</v>
      </c>
      <c r="M301" s="501"/>
      <c r="N301" s="502"/>
    </row>
    <row r="302" spans="1:14" ht="24" customHeight="1">
      <c r="A302" s="497">
        <v>6</v>
      </c>
      <c r="B302" s="497" t="s">
        <v>1773</v>
      </c>
      <c r="C302" s="497" t="s">
        <v>2441</v>
      </c>
      <c r="D302" s="497">
        <v>14070</v>
      </c>
      <c r="E302" s="497" t="s">
        <v>2442</v>
      </c>
      <c r="F302" s="498">
        <v>1280</v>
      </c>
      <c r="G302" s="499" cm="1">
        <f t="array" aca="1" ref="G302" ca="1">INDIRECT( VLOOKUP(D302,参照マップ!A:E, 5, FALSE) )</f>
        <v>0</v>
      </c>
      <c r="H302" s="500"/>
      <c r="I302" s="497"/>
      <c r="J302" s="497">
        <v>300</v>
      </c>
      <c r="K302" s="497" t="s">
        <v>2443</v>
      </c>
      <c r="L302" s="497" t="s">
        <v>2444</v>
      </c>
      <c r="M302" s="501"/>
      <c r="N302" s="502"/>
    </row>
    <row r="303" spans="1:14" ht="24" customHeight="1">
      <c r="A303" s="497">
        <v>6</v>
      </c>
      <c r="B303" s="497" t="s">
        <v>1773</v>
      </c>
      <c r="C303" s="497" t="s">
        <v>2445</v>
      </c>
      <c r="D303" s="497">
        <v>14240</v>
      </c>
      <c r="E303" s="497" t="s">
        <v>2446</v>
      </c>
      <c r="F303" s="498">
        <v>35</v>
      </c>
      <c r="G303" s="499" cm="1">
        <f t="array" aca="1" ref="G303" ca="1">INDIRECT( VLOOKUP(D303,参照マップ!A:E, 5, FALSE) )</f>
        <v>0</v>
      </c>
      <c r="H303" s="500"/>
      <c r="I303" s="497"/>
      <c r="J303" s="497">
        <v>301</v>
      </c>
      <c r="K303" s="497" t="s">
        <v>2443</v>
      </c>
      <c r="L303" s="497" t="s">
        <v>2444</v>
      </c>
      <c r="M303" s="501"/>
      <c r="N303" s="502"/>
    </row>
    <row r="304" spans="1:14" ht="24" customHeight="1">
      <c r="A304" s="497">
        <v>6</v>
      </c>
      <c r="B304" s="497" t="s">
        <v>1773</v>
      </c>
      <c r="C304" s="497" t="s">
        <v>2447</v>
      </c>
      <c r="D304" s="497">
        <v>14110</v>
      </c>
      <c r="E304" s="497" t="s">
        <v>2448</v>
      </c>
      <c r="F304" s="498">
        <v>495</v>
      </c>
      <c r="G304" s="499" cm="1">
        <f t="array" aca="1" ref="G304" ca="1">INDIRECT( VLOOKUP(D304,参照マップ!A:E, 5, FALSE) )</f>
        <v>0</v>
      </c>
      <c r="H304" s="500"/>
      <c r="I304" s="497"/>
      <c r="J304" s="497">
        <v>302</v>
      </c>
      <c r="K304" s="497" t="s">
        <v>2449</v>
      </c>
      <c r="L304" s="497" t="s">
        <v>919</v>
      </c>
      <c r="M304" s="501"/>
      <c r="N304" s="502"/>
    </row>
    <row r="305" spans="1:14" ht="24" customHeight="1">
      <c r="A305" s="497">
        <v>6</v>
      </c>
      <c r="B305" s="497" t="s">
        <v>1773</v>
      </c>
      <c r="C305" s="497" t="s">
        <v>2450</v>
      </c>
      <c r="D305" s="497">
        <v>16010</v>
      </c>
      <c r="E305" s="497" t="s">
        <v>2451</v>
      </c>
      <c r="F305" s="498">
        <v>1435</v>
      </c>
      <c r="G305" s="499" cm="1">
        <f t="array" aca="1" ref="G305" ca="1">INDIRECT( VLOOKUP(D305,参照マップ!A:E, 5, FALSE) )</f>
        <v>0</v>
      </c>
      <c r="H305" s="500"/>
      <c r="I305" s="497"/>
      <c r="J305" s="497">
        <v>303</v>
      </c>
      <c r="K305" s="497" t="s">
        <v>2449</v>
      </c>
      <c r="L305" s="497" t="s">
        <v>919</v>
      </c>
      <c r="M305" s="501"/>
      <c r="N305" s="502"/>
    </row>
    <row r="306" spans="1:14" ht="24" customHeight="1">
      <c r="A306" s="497">
        <v>6</v>
      </c>
      <c r="B306" s="497" t="s">
        <v>1773</v>
      </c>
      <c r="C306" s="497" t="s">
        <v>2452</v>
      </c>
      <c r="D306" s="497">
        <v>16020</v>
      </c>
      <c r="E306" s="497" t="s">
        <v>2453</v>
      </c>
      <c r="F306" s="498">
        <v>4450</v>
      </c>
      <c r="G306" s="499" cm="1">
        <f t="array" aca="1" ref="G306" ca="1">INDIRECT( VLOOKUP(D306,参照マップ!A:E, 5, FALSE) )</f>
        <v>0</v>
      </c>
      <c r="H306" s="500"/>
      <c r="I306" s="497"/>
      <c r="J306" s="497">
        <v>304</v>
      </c>
      <c r="K306" s="497" t="s">
        <v>2449</v>
      </c>
      <c r="L306" s="497" t="s">
        <v>919</v>
      </c>
      <c r="M306" s="501"/>
      <c r="N306" s="502"/>
    </row>
    <row r="307" spans="1:14" ht="24" customHeight="1">
      <c r="A307" s="497">
        <v>6</v>
      </c>
      <c r="B307" s="497" t="s">
        <v>1773</v>
      </c>
      <c r="C307" s="497" t="s">
        <v>2454</v>
      </c>
      <c r="D307" s="497">
        <v>16030</v>
      </c>
      <c r="E307" s="497" t="s">
        <v>2455</v>
      </c>
      <c r="F307" s="498">
        <v>1980</v>
      </c>
      <c r="G307" s="499" cm="1">
        <f t="array" aca="1" ref="G307" ca="1">INDIRECT( VLOOKUP(D307,参照マップ!A:E, 5, FALSE) )</f>
        <v>0</v>
      </c>
      <c r="H307" s="500"/>
      <c r="I307" s="497"/>
      <c r="J307" s="497">
        <v>305</v>
      </c>
      <c r="K307" s="497" t="s">
        <v>2449</v>
      </c>
      <c r="L307" s="497" t="s">
        <v>919</v>
      </c>
      <c r="M307" s="501"/>
      <c r="N307" s="502"/>
    </row>
    <row r="308" spans="1:14" ht="24" customHeight="1">
      <c r="A308" s="497">
        <v>6</v>
      </c>
      <c r="B308" s="497" t="s">
        <v>1773</v>
      </c>
      <c r="C308" s="497" t="s">
        <v>2456</v>
      </c>
      <c r="D308" s="497">
        <v>16040</v>
      </c>
      <c r="E308" s="497" t="s">
        <v>2457</v>
      </c>
      <c r="F308" s="498">
        <v>3365</v>
      </c>
      <c r="G308" s="499" cm="1">
        <f t="array" aca="1" ref="G308" ca="1">INDIRECT( VLOOKUP(D308,参照マップ!A:E, 5, FALSE) )</f>
        <v>0</v>
      </c>
      <c r="H308" s="500"/>
      <c r="I308" s="497"/>
      <c r="J308" s="497">
        <v>306</v>
      </c>
      <c r="K308" s="497" t="s">
        <v>2449</v>
      </c>
      <c r="L308" s="497" t="s">
        <v>919</v>
      </c>
      <c r="M308" s="501"/>
      <c r="N308" s="502"/>
    </row>
    <row r="309" spans="1:14" ht="24" customHeight="1">
      <c r="A309" s="497">
        <v>6</v>
      </c>
      <c r="B309" s="497" t="s">
        <v>1773</v>
      </c>
      <c r="C309" s="497" t="s">
        <v>2458</v>
      </c>
      <c r="D309" s="497">
        <v>16050</v>
      </c>
      <c r="E309" s="497" t="s">
        <v>2459</v>
      </c>
      <c r="F309" s="498">
        <v>820</v>
      </c>
      <c r="G309" s="499" cm="1">
        <f t="array" aca="1" ref="G309" ca="1">INDIRECT( VLOOKUP(D309,参照マップ!A:E, 5, FALSE) )</f>
        <v>0</v>
      </c>
      <c r="H309" s="500"/>
      <c r="I309" s="497"/>
      <c r="J309" s="497">
        <v>307</v>
      </c>
      <c r="K309" s="497" t="s">
        <v>2449</v>
      </c>
      <c r="L309" s="497" t="s">
        <v>919</v>
      </c>
      <c r="M309" s="501"/>
      <c r="N309" s="502"/>
    </row>
    <row r="310" spans="1:14" ht="24" customHeight="1">
      <c r="A310" s="497">
        <v>6</v>
      </c>
      <c r="B310" s="497" t="s">
        <v>1773</v>
      </c>
      <c r="C310" s="497" t="s">
        <v>2460</v>
      </c>
      <c r="D310" s="497">
        <v>14130</v>
      </c>
      <c r="E310" s="497" t="s">
        <v>2461</v>
      </c>
      <c r="F310" s="498">
        <v>25</v>
      </c>
      <c r="G310" s="499" cm="1">
        <f t="array" aca="1" ref="G310" ca="1">INDIRECT( VLOOKUP(D310,参照マップ!A:E, 5, FALSE) )</f>
        <v>0</v>
      </c>
      <c r="H310" s="500"/>
      <c r="I310" s="497"/>
      <c r="J310" s="497">
        <v>308</v>
      </c>
      <c r="K310" s="497" t="s">
        <v>2449</v>
      </c>
      <c r="L310" s="497" t="s">
        <v>919</v>
      </c>
      <c r="M310" s="501"/>
      <c r="N310" s="502"/>
    </row>
    <row r="311" spans="1:14" ht="24" customHeight="1">
      <c r="A311" s="497">
        <v>6</v>
      </c>
      <c r="B311" s="497" t="s">
        <v>1773</v>
      </c>
      <c r="C311" s="497" t="s">
        <v>2462</v>
      </c>
      <c r="D311" s="497">
        <v>14140</v>
      </c>
      <c r="E311" s="497" t="s">
        <v>2463</v>
      </c>
      <c r="F311" s="498">
        <v>1090</v>
      </c>
      <c r="G311" s="499" cm="1">
        <f t="array" aca="1" ref="G311" ca="1">INDIRECT( VLOOKUP(D311,参照マップ!A:E, 5, FALSE) )</f>
        <v>0</v>
      </c>
      <c r="H311" s="500"/>
      <c r="I311" s="497"/>
      <c r="J311" s="497">
        <v>309</v>
      </c>
      <c r="K311" s="497" t="s">
        <v>2449</v>
      </c>
      <c r="L311" s="497" t="s">
        <v>919</v>
      </c>
      <c r="M311" s="501"/>
      <c r="N311" s="502"/>
    </row>
    <row r="312" spans="1:14" ht="24" customHeight="1">
      <c r="A312" s="497">
        <v>6</v>
      </c>
      <c r="B312" s="497" t="s">
        <v>1773</v>
      </c>
      <c r="C312" s="497" t="s">
        <v>2464</v>
      </c>
      <c r="D312" s="497">
        <v>16070</v>
      </c>
      <c r="E312" s="497" t="s">
        <v>2465</v>
      </c>
      <c r="F312" s="498">
        <v>1470</v>
      </c>
      <c r="G312" s="499" cm="1">
        <f t="array" aca="1" ref="G312" ca="1">INDIRECT( VLOOKUP(D312,参照マップ!A:E, 5, FALSE) )</f>
        <v>0</v>
      </c>
      <c r="H312" s="500"/>
      <c r="I312" s="497"/>
      <c r="J312" s="497">
        <v>310</v>
      </c>
      <c r="K312" s="497" t="s">
        <v>2466</v>
      </c>
      <c r="L312" s="497" t="s">
        <v>2467</v>
      </c>
      <c r="M312" s="501"/>
      <c r="N312" s="502"/>
    </row>
    <row r="313" spans="1:14" ht="24" customHeight="1">
      <c r="A313" s="497">
        <v>6</v>
      </c>
      <c r="B313" s="497" t="s">
        <v>1773</v>
      </c>
      <c r="C313" s="497" t="s">
        <v>2468</v>
      </c>
      <c r="D313" s="497">
        <v>16110</v>
      </c>
      <c r="E313" s="497" t="s">
        <v>2469</v>
      </c>
      <c r="F313" s="498">
        <v>2090</v>
      </c>
      <c r="G313" s="499" cm="1">
        <f t="array" aca="1" ref="G313" ca="1">INDIRECT( VLOOKUP(D313,参照マップ!A:E, 5, FALSE) )</f>
        <v>0</v>
      </c>
      <c r="H313" s="500"/>
      <c r="I313" s="497"/>
      <c r="J313" s="497">
        <v>311</v>
      </c>
      <c r="K313" s="497" t="s">
        <v>2470</v>
      </c>
      <c r="L313" s="497" t="s">
        <v>2471</v>
      </c>
      <c r="M313" s="501"/>
      <c r="N313" s="502"/>
    </row>
    <row r="314" spans="1:14" ht="24" customHeight="1">
      <c r="A314" s="497">
        <v>6</v>
      </c>
      <c r="B314" s="497" t="s">
        <v>1773</v>
      </c>
      <c r="C314" s="497" t="s">
        <v>2472</v>
      </c>
      <c r="D314" s="497">
        <v>16120</v>
      </c>
      <c r="E314" s="497" t="s">
        <v>2473</v>
      </c>
      <c r="F314" s="498">
        <v>1800</v>
      </c>
      <c r="G314" s="499" cm="1">
        <f t="array" aca="1" ref="G314" ca="1">INDIRECT( VLOOKUP(D314,参照マップ!A:E, 5, FALSE) )</f>
        <v>0</v>
      </c>
      <c r="H314" s="500"/>
      <c r="I314" s="497"/>
      <c r="J314" s="497">
        <v>312</v>
      </c>
      <c r="K314" s="497" t="s">
        <v>2470</v>
      </c>
      <c r="L314" s="497" t="s">
        <v>2471</v>
      </c>
      <c r="M314" s="501"/>
      <c r="N314" s="502"/>
    </row>
    <row r="315" spans="1:14" ht="24" customHeight="1">
      <c r="A315" s="497">
        <v>6</v>
      </c>
      <c r="B315" s="497" t="s">
        <v>1773</v>
      </c>
      <c r="C315" s="497" t="s">
        <v>2474</v>
      </c>
      <c r="D315" s="497">
        <v>16150</v>
      </c>
      <c r="E315" s="497" t="s">
        <v>2475</v>
      </c>
      <c r="F315" s="498">
        <v>1145</v>
      </c>
      <c r="G315" s="499" cm="1">
        <f t="array" aca="1" ref="G315" ca="1">INDIRECT( VLOOKUP(D315,参照マップ!A:E, 5, FALSE) )</f>
        <v>0</v>
      </c>
      <c r="H315" s="500"/>
      <c r="I315" s="497"/>
      <c r="J315" s="497">
        <v>313</v>
      </c>
      <c r="K315" s="497" t="s">
        <v>2476</v>
      </c>
      <c r="L315" s="497" t="s">
        <v>2477</v>
      </c>
      <c r="M315" s="501"/>
      <c r="N315" s="502"/>
    </row>
    <row r="316" spans="1:14" ht="24" customHeight="1">
      <c r="A316" s="497">
        <v>6</v>
      </c>
      <c r="B316" s="497" t="s">
        <v>1773</v>
      </c>
      <c r="C316" s="497" t="s">
        <v>2478</v>
      </c>
      <c r="D316" s="497">
        <v>16170</v>
      </c>
      <c r="E316" s="497" t="s">
        <v>2479</v>
      </c>
      <c r="F316" s="498">
        <v>2870</v>
      </c>
      <c r="G316" s="499" cm="1">
        <f t="array" aca="1" ref="G316" ca="1">INDIRECT( VLOOKUP(D316,参照マップ!A:E, 5, FALSE) )</f>
        <v>0</v>
      </c>
      <c r="H316" s="500"/>
      <c r="I316" s="497"/>
      <c r="J316" s="497">
        <v>314</v>
      </c>
      <c r="K316" s="497" t="s">
        <v>2480</v>
      </c>
      <c r="L316" s="497" t="s">
        <v>2481</v>
      </c>
      <c r="M316" s="501"/>
      <c r="N316" s="502"/>
    </row>
    <row r="317" spans="1:14" ht="24" customHeight="1">
      <c r="A317" s="497">
        <v>6</v>
      </c>
      <c r="B317" s="497" t="s">
        <v>1773</v>
      </c>
      <c r="C317" s="497" t="s">
        <v>2482</v>
      </c>
      <c r="D317" s="497">
        <v>16180</v>
      </c>
      <c r="E317" s="497" t="s">
        <v>1003</v>
      </c>
      <c r="F317" s="498">
        <v>3380</v>
      </c>
      <c r="G317" s="499" cm="1">
        <f t="array" aca="1" ref="G317" ca="1">INDIRECT( VLOOKUP(D317,参照マップ!A:E, 5, FALSE) )</f>
        <v>0</v>
      </c>
      <c r="H317" s="500"/>
      <c r="I317" s="497"/>
      <c r="J317" s="497">
        <v>315</v>
      </c>
      <c r="K317" s="497" t="s">
        <v>2483</v>
      </c>
      <c r="L317" s="497" t="s">
        <v>2484</v>
      </c>
      <c r="M317" s="501"/>
      <c r="N317" s="502"/>
    </row>
    <row r="318" spans="1:14" ht="24" customHeight="1">
      <c r="A318" s="497">
        <v>6</v>
      </c>
      <c r="B318" s="497" t="s">
        <v>1773</v>
      </c>
      <c r="C318" s="497" t="s">
        <v>2485</v>
      </c>
      <c r="D318" s="497">
        <v>16190</v>
      </c>
      <c r="E318" s="497" t="s">
        <v>2486</v>
      </c>
      <c r="F318" s="498">
        <v>3255</v>
      </c>
      <c r="G318" s="499" cm="1">
        <f t="array" aca="1" ref="G318" ca="1">INDIRECT( VLOOKUP(D318,参照マップ!A:E, 5, FALSE) )</f>
        <v>0</v>
      </c>
      <c r="H318" s="500"/>
      <c r="I318" s="497"/>
      <c r="J318" s="497">
        <v>316</v>
      </c>
      <c r="K318" s="497" t="s">
        <v>2483</v>
      </c>
      <c r="L318" s="497" t="s">
        <v>2484</v>
      </c>
      <c r="M318" s="501"/>
      <c r="N318" s="502"/>
    </row>
    <row r="319" spans="1:14" ht="24" customHeight="1">
      <c r="A319" s="497">
        <v>6</v>
      </c>
      <c r="B319" s="497" t="s">
        <v>1773</v>
      </c>
      <c r="C319" s="497" t="s">
        <v>2487</v>
      </c>
      <c r="D319" s="497">
        <v>16210</v>
      </c>
      <c r="E319" s="497" t="s">
        <v>2488</v>
      </c>
      <c r="F319" s="498">
        <v>1130</v>
      </c>
      <c r="G319" s="499" cm="1">
        <f t="array" aca="1" ref="G319" ca="1">INDIRECT( VLOOKUP(D319,参照マップ!A:E, 5, FALSE) )</f>
        <v>0</v>
      </c>
      <c r="H319" s="500"/>
      <c r="I319" s="497"/>
      <c r="J319" s="497">
        <v>317</v>
      </c>
      <c r="K319" s="497" t="s">
        <v>2489</v>
      </c>
      <c r="L319" s="497" t="s">
        <v>2490</v>
      </c>
      <c r="M319" s="501"/>
      <c r="N319" s="502"/>
    </row>
    <row r="320" spans="1:14" ht="24" customHeight="1">
      <c r="A320" s="497">
        <v>6</v>
      </c>
      <c r="B320" s="497" t="s">
        <v>1773</v>
      </c>
      <c r="C320" s="497" t="s">
        <v>2491</v>
      </c>
      <c r="D320" s="497">
        <v>16230</v>
      </c>
      <c r="E320" s="497" t="s">
        <v>2492</v>
      </c>
      <c r="F320" s="498">
        <v>1460</v>
      </c>
      <c r="G320" s="499" cm="1">
        <f t="array" aca="1" ref="G320" ca="1">INDIRECT( VLOOKUP(D320,参照マップ!A:E, 5, FALSE) )</f>
        <v>0</v>
      </c>
      <c r="H320" s="500"/>
      <c r="I320" s="497"/>
      <c r="J320" s="497">
        <v>318</v>
      </c>
      <c r="K320" s="497" t="s">
        <v>2493</v>
      </c>
      <c r="L320" s="497" t="s">
        <v>2494</v>
      </c>
      <c r="M320" s="501"/>
      <c r="N320" s="502"/>
    </row>
    <row r="321" spans="1:14" ht="24" customHeight="1">
      <c r="A321" s="497">
        <v>6</v>
      </c>
      <c r="B321" s="497" t="s">
        <v>1773</v>
      </c>
      <c r="C321" s="497" t="s">
        <v>2495</v>
      </c>
      <c r="D321" s="497">
        <v>16250</v>
      </c>
      <c r="E321" s="497" t="s">
        <v>2496</v>
      </c>
      <c r="F321" s="498">
        <v>2785</v>
      </c>
      <c r="G321" s="499" cm="1">
        <f t="array" aca="1" ref="G321" ca="1">INDIRECT( VLOOKUP(D321,参照マップ!A:E, 5, FALSE) )</f>
        <v>0</v>
      </c>
      <c r="H321" s="500"/>
      <c r="I321" s="497"/>
      <c r="J321" s="497">
        <v>319</v>
      </c>
      <c r="K321" s="497" t="s">
        <v>2497</v>
      </c>
      <c r="L321" s="497" t="s">
        <v>2498</v>
      </c>
      <c r="M321" s="501"/>
      <c r="N321" s="502"/>
    </row>
    <row r="322" spans="1:14" ht="24" customHeight="1">
      <c r="A322" s="497">
        <v>6</v>
      </c>
      <c r="B322" s="497" t="s">
        <v>1773</v>
      </c>
      <c r="C322" s="497" t="s">
        <v>2499</v>
      </c>
      <c r="D322" s="497">
        <v>16420</v>
      </c>
      <c r="E322" s="497" t="s">
        <v>2500</v>
      </c>
      <c r="F322" s="498">
        <v>135</v>
      </c>
      <c r="G322" s="499" cm="1">
        <f t="array" aca="1" ref="G322" ca="1">INDIRECT( VLOOKUP(D322,参照マップ!A:E, 5, FALSE) )</f>
        <v>0</v>
      </c>
      <c r="H322" s="500"/>
      <c r="I322" s="497"/>
      <c r="J322" s="497">
        <v>320</v>
      </c>
      <c r="K322" s="497" t="s">
        <v>2501</v>
      </c>
      <c r="L322" s="497" t="s">
        <v>2502</v>
      </c>
      <c r="M322" s="501"/>
      <c r="N322" s="502"/>
    </row>
    <row r="323" spans="1:14" ht="24" customHeight="1">
      <c r="A323" s="497">
        <v>6</v>
      </c>
      <c r="B323" s="497" t="s">
        <v>1773</v>
      </c>
      <c r="C323" s="497" t="s">
        <v>2503</v>
      </c>
      <c r="D323" s="497">
        <v>16440</v>
      </c>
      <c r="E323" s="497" t="s">
        <v>2504</v>
      </c>
      <c r="F323" s="498">
        <v>4365</v>
      </c>
      <c r="G323" s="499" cm="1">
        <f t="array" aca="1" ref="G323" ca="1">INDIRECT( VLOOKUP(D323,参照マップ!A:E, 5, FALSE) )</f>
        <v>0</v>
      </c>
      <c r="H323" s="500"/>
      <c r="I323" s="497"/>
      <c r="J323" s="497">
        <v>321</v>
      </c>
      <c r="K323" s="497" t="s">
        <v>2501</v>
      </c>
      <c r="L323" s="497" t="s">
        <v>2502</v>
      </c>
      <c r="M323" s="501"/>
      <c r="N323" s="502"/>
    </row>
    <row r="324" spans="1:14" ht="24" customHeight="1">
      <c r="A324" s="497">
        <v>6</v>
      </c>
      <c r="B324" s="497" t="s">
        <v>1773</v>
      </c>
      <c r="C324" s="497" t="s">
        <v>2505</v>
      </c>
      <c r="D324" s="497">
        <v>16450</v>
      </c>
      <c r="E324" s="497" t="s">
        <v>2506</v>
      </c>
      <c r="F324" s="498">
        <v>765</v>
      </c>
      <c r="G324" s="499" cm="1">
        <f t="array" aca="1" ref="G324" ca="1">INDIRECT( VLOOKUP(D324,参照マップ!A:E, 5, FALSE) )</f>
        <v>0</v>
      </c>
      <c r="H324" s="500"/>
      <c r="I324" s="497"/>
      <c r="J324" s="497">
        <v>322</v>
      </c>
      <c r="K324" s="497" t="s">
        <v>2507</v>
      </c>
      <c r="L324" s="497" t="s">
        <v>2508</v>
      </c>
      <c r="M324" s="501"/>
      <c r="N324" s="502"/>
    </row>
    <row r="325" spans="1:14" ht="24" customHeight="1">
      <c r="A325" s="497">
        <v>6</v>
      </c>
      <c r="B325" s="497" t="s">
        <v>1773</v>
      </c>
      <c r="C325" s="497" t="s">
        <v>2509</v>
      </c>
      <c r="D325" s="497">
        <v>16460</v>
      </c>
      <c r="E325" s="497" t="s">
        <v>2510</v>
      </c>
      <c r="F325" s="498">
        <v>585</v>
      </c>
      <c r="G325" s="499" cm="1">
        <f t="array" aca="1" ref="G325" ca="1">INDIRECT( VLOOKUP(D325,参照マップ!A:E, 5, FALSE) )</f>
        <v>0</v>
      </c>
      <c r="H325" s="500"/>
      <c r="I325" s="497"/>
      <c r="J325" s="497">
        <v>323</v>
      </c>
      <c r="K325" s="497" t="s">
        <v>2511</v>
      </c>
      <c r="L325" s="497" t="s">
        <v>2512</v>
      </c>
      <c r="M325" s="501"/>
      <c r="N325" s="502"/>
    </row>
    <row r="326" spans="1:14" ht="24" customHeight="1">
      <c r="A326" s="497">
        <v>6</v>
      </c>
      <c r="B326" s="497" t="s">
        <v>1773</v>
      </c>
      <c r="C326" s="497" t="s">
        <v>2513</v>
      </c>
      <c r="D326" s="497">
        <v>16470</v>
      </c>
      <c r="E326" s="497" t="s">
        <v>2514</v>
      </c>
      <c r="F326" s="498">
        <v>425</v>
      </c>
      <c r="G326" s="499" cm="1">
        <f t="array" aca="1" ref="G326" ca="1">INDIRECT( VLOOKUP(D326,参照マップ!A:E, 5, FALSE) )</f>
        <v>0</v>
      </c>
      <c r="H326" s="500"/>
      <c r="I326" s="497"/>
      <c r="J326" s="497">
        <v>324</v>
      </c>
      <c r="K326" s="497" t="s">
        <v>2515</v>
      </c>
      <c r="L326" s="497" t="s">
        <v>2516</v>
      </c>
      <c r="M326" s="501"/>
      <c r="N326" s="502"/>
    </row>
    <row r="327" spans="1:14" ht="24" customHeight="1">
      <c r="A327" s="497">
        <v>6</v>
      </c>
      <c r="B327" s="497" t="s">
        <v>1773</v>
      </c>
      <c r="C327" s="497" t="s">
        <v>2517</v>
      </c>
      <c r="D327" s="497">
        <v>16490</v>
      </c>
      <c r="E327" s="497" t="s">
        <v>2518</v>
      </c>
      <c r="F327" s="498">
        <v>715</v>
      </c>
      <c r="G327" s="499" cm="1">
        <f t="array" aca="1" ref="G327" ca="1">INDIRECT( VLOOKUP(D327,参照マップ!A:E, 5, FALSE) )</f>
        <v>0</v>
      </c>
      <c r="H327" s="500"/>
      <c r="I327" s="497"/>
      <c r="J327" s="497">
        <v>325</v>
      </c>
      <c r="K327" s="497" t="s">
        <v>2519</v>
      </c>
      <c r="L327" s="497" t="s">
        <v>2520</v>
      </c>
      <c r="M327" s="501"/>
      <c r="N327" s="502"/>
    </row>
    <row r="328" spans="1:14" ht="24" customHeight="1">
      <c r="A328" s="497">
        <v>6</v>
      </c>
      <c r="B328" s="497" t="s">
        <v>1773</v>
      </c>
      <c r="C328" s="497" t="s">
        <v>2521</v>
      </c>
      <c r="D328" s="497">
        <v>16390</v>
      </c>
      <c r="E328" s="497" t="s">
        <v>2522</v>
      </c>
      <c r="F328" s="498">
        <v>205</v>
      </c>
      <c r="G328" s="499" cm="1">
        <f t="array" aca="1" ref="G328" ca="1">INDIRECT( VLOOKUP(D328,参照マップ!A:E, 5, FALSE) )</f>
        <v>0</v>
      </c>
      <c r="H328" s="500"/>
      <c r="I328" s="497"/>
      <c r="J328" s="497">
        <v>326</v>
      </c>
      <c r="K328" s="497" t="s">
        <v>2523</v>
      </c>
      <c r="L328" s="497" t="s">
        <v>2524</v>
      </c>
      <c r="M328" s="501"/>
      <c r="N328" s="502"/>
    </row>
    <row r="329" spans="1:14" ht="24" customHeight="1">
      <c r="A329" s="497">
        <v>6</v>
      </c>
      <c r="B329" s="497" t="s">
        <v>1773</v>
      </c>
      <c r="C329" s="497" t="s">
        <v>2525</v>
      </c>
      <c r="D329" s="497">
        <v>18450</v>
      </c>
      <c r="E329" s="497" t="s">
        <v>2526</v>
      </c>
      <c r="F329" s="498">
        <v>15</v>
      </c>
      <c r="G329" s="499" cm="1">
        <f t="array" aca="1" ref="G329" ca="1">INDIRECT( VLOOKUP(D329,参照マップ!A:E, 5, FALSE) )</f>
        <v>0</v>
      </c>
      <c r="H329" s="500"/>
      <c r="I329" s="497"/>
      <c r="J329" s="497">
        <v>327</v>
      </c>
      <c r="K329" s="497" t="s">
        <v>2523</v>
      </c>
      <c r="L329" s="497" t="s">
        <v>2524</v>
      </c>
      <c r="M329" s="501"/>
      <c r="N329" s="502"/>
    </row>
    <row r="330" spans="1:14" ht="24" customHeight="1">
      <c r="A330" s="497">
        <v>7</v>
      </c>
      <c r="B330" s="497" t="s">
        <v>1773</v>
      </c>
      <c r="C330" s="497" t="s">
        <v>2527</v>
      </c>
      <c r="D330" s="497">
        <v>44020</v>
      </c>
      <c r="E330" s="497" t="s">
        <v>2528</v>
      </c>
      <c r="F330" s="498">
        <v>3200</v>
      </c>
      <c r="G330" s="499" cm="1">
        <f t="array" aca="1" ref="G330" ca="1">INDIRECT( VLOOKUP(D330,参照マップ!A:E, 5, FALSE) )</f>
        <v>0</v>
      </c>
      <c r="H330" s="500"/>
      <c r="I330" s="497"/>
      <c r="J330" s="497">
        <v>328</v>
      </c>
      <c r="K330" s="497" t="s">
        <v>2529</v>
      </c>
      <c r="L330" s="497" t="s">
        <v>2530</v>
      </c>
      <c r="M330" s="501"/>
      <c r="N330" s="502"/>
    </row>
    <row r="331" spans="1:14" ht="24" customHeight="1">
      <c r="A331" s="497">
        <v>7</v>
      </c>
      <c r="B331" s="497" t="s">
        <v>1773</v>
      </c>
      <c r="C331" s="497" t="s">
        <v>2531</v>
      </c>
      <c r="D331" s="497">
        <v>44030</v>
      </c>
      <c r="E331" s="497" t="s">
        <v>2532</v>
      </c>
      <c r="F331" s="498">
        <v>1490</v>
      </c>
      <c r="G331" s="499" cm="1">
        <f t="array" aca="1" ref="G331" ca="1">INDIRECT( VLOOKUP(D331,参照マップ!A:E, 5, FALSE) )</f>
        <v>0</v>
      </c>
      <c r="H331" s="500"/>
      <c r="I331" s="497"/>
      <c r="J331" s="497">
        <v>329</v>
      </c>
      <c r="K331" s="497" t="s">
        <v>2529</v>
      </c>
      <c r="L331" s="497" t="s">
        <v>2530</v>
      </c>
      <c r="M331" s="501"/>
      <c r="N331" s="502"/>
    </row>
    <row r="332" spans="1:14" ht="24" customHeight="1">
      <c r="A332" s="497">
        <v>7</v>
      </c>
      <c r="B332" s="497" t="s">
        <v>1773</v>
      </c>
      <c r="C332" s="497" t="s">
        <v>2533</v>
      </c>
      <c r="D332" s="497">
        <v>44040</v>
      </c>
      <c r="E332" s="497" t="s">
        <v>2534</v>
      </c>
      <c r="F332" s="498">
        <v>3305</v>
      </c>
      <c r="G332" s="499" cm="1">
        <f t="array" aca="1" ref="G332" ca="1">INDIRECT( VLOOKUP(D332,参照マップ!A:E, 5, FALSE) )</f>
        <v>0</v>
      </c>
      <c r="H332" s="500"/>
      <c r="I332" s="497"/>
      <c r="J332" s="497">
        <v>330</v>
      </c>
      <c r="K332" s="497" t="s">
        <v>2529</v>
      </c>
      <c r="L332" s="497" t="s">
        <v>2530</v>
      </c>
      <c r="M332" s="501"/>
      <c r="N332" s="502"/>
    </row>
    <row r="333" spans="1:14" ht="24" customHeight="1">
      <c r="A333" s="497">
        <v>7</v>
      </c>
      <c r="B333" s="497" t="s">
        <v>1773</v>
      </c>
      <c r="C333" s="497" t="s">
        <v>2535</v>
      </c>
      <c r="D333" s="497">
        <v>44050</v>
      </c>
      <c r="E333" s="497" t="s">
        <v>2536</v>
      </c>
      <c r="F333" s="498">
        <v>2240</v>
      </c>
      <c r="G333" s="499" cm="1">
        <f t="array" aca="1" ref="G333" ca="1">INDIRECT( VLOOKUP(D333,参照マップ!A:E, 5, FALSE) )</f>
        <v>0</v>
      </c>
      <c r="H333" s="500"/>
      <c r="I333" s="497"/>
      <c r="J333" s="497">
        <v>331</v>
      </c>
      <c r="K333" s="497" t="s">
        <v>2529</v>
      </c>
      <c r="L333" s="497" t="s">
        <v>2530</v>
      </c>
      <c r="M333" s="501"/>
      <c r="N333" s="502"/>
    </row>
    <row r="334" spans="1:14" ht="24" customHeight="1">
      <c r="A334" s="497">
        <v>7</v>
      </c>
      <c r="B334" s="497" t="s">
        <v>1773</v>
      </c>
      <c r="C334" s="497" t="s">
        <v>2537</v>
      </c>
      <c r="D334" s="497">
        <v>44060</v>
      </c>
      <c r="E334" s="497" t="s">
        <v>2538</v>
      </c>
      <c r="F334" s="498">
        <v>3580</v>
      </c>
      <c r="G334" s="499" cm="1">
        <f t="array" aca="1" ref="G334" ca="1">INDIRECT( VLOOKUP(D334,参照マップ!A:E, 5, FALSE) )</f>
        <v>0</v>
      </c>
      <c r="H334" s="500"/>
      <c r="I334" s="497"/>
      <c r="J334" s="497">
        <v>332</v>
      </c>
      <c r="K334" s="497" t="s">
        <v>2529</v>
      </c>
      <c r="L334" s="497" t="s">
        <v>2530</v>
      </c>
      <c r="M334" s="501"/>
      <c r="N334" s="502"/>
    </row>
    <row r="335" spans="1:14" ht="24" customHeight="1">
      <c r="A335" s="497">
        <v>7</v>
      </c>
      <c r="B335" s="497" t="s">
        <v>1773</v>
      </c>
      <c r="C335" s="497" t="s">
        <v>2539</v>
      </c>
      <c r="D335" s="497">
        <v>44185</v>
      </c>
      <c r="E335" s="497" t="s">
        <v>2540</v>
      </c>
      <c r="F335" s="498">
        <v>1865</v>
      </c>
      <c r="G335" s="499" cm="1">
        <f t="array" aca="1" ref="G335" ca="1">INDIRECT( VLOOKUP(D335,参照マップ!A:E, 5, FALSE) )</f>
        <v>0</v>
      </c>
      <c r="H335" s="500"/>
      <c r="I335" s="497"/>
      <c r="J335" s="497">
        <v>333</v>
      </c>
      <c r="K335" s="497" t="s">
        <v>2529</v>
      </c>
      <c r="L335" s="497" t="s">
        <v>2530</v>
      </c>
      <c r="M335" s="501"/>
      <c r="N335" s="502"/>
    </row>
    <row r="336" spans="1:14" ht="24" customHeight="1">
      <c r="A336" s="497">
        <v>7</v>
      </c>
      <c r="B336" s="497" t="s">
        <v>1773</v>
      </c>
      <c r="C336" s="497" t="s">
        <v>2541</v>
      </c>
      <c r="D336" s="497">
        <v>44090</v>
      </c>
      <c r="E336" s="497" t="s">
        <v>2542</v>
      </c>
      <c r="F336" s="498">
        <v>3985</v>
      </c>
      <c r="G336" s="499" cm="1">
        <f t="array" aca="1" ref="G336" ca="1">INDIRECT( VLOOKUP(D336,参照マップ!A:E, 5, FALSE) )</f>
        <v>0</v>
      </c>
      <c r="H336" s="500"/>
      <c r="I336" s="497"/>
      <c r="J336" s="497">
        <v>334</v>
      </c>
      <c r="K336" s="497" t="s">
        <v>2529</v>
      </c>
      <c r="L336" s="497" t="s">
        <v>2530</v>
      </c>
      <c r="M336" s="501"/>
      <c r="N336" s="502"/>
    </row>
    <row r="337" spans="1:14" ht="24" customHeight="1">
      <c r="A337" s="497">
        <v>7</v>
      </c>
      <c r="B337" s="497" t="s">
        <v>1773</v>
      </c>
      <c r="C337" s="497" t="s">
        <v>2543</v>
      </c>
      <c r="D337" s="497">
        <v>44100</v>
      </c>
      <c r="E337" s="497" t="s">
        <v>2544</v>
      </c>
      <c r="F337" s="498">
        <v>1830</v>
      </c>
      <c r="G337" s="499" cm="1">
        <f t="array" aca="1" ref="G337" ca="1">INDIRECT( VLOOKUP(D337,参照マップ!A:E, 5, FALSE) )</f>
        <v>0</v>
      </c>
      <c r="H337" s="500"/>
      <c r="I337" s="497"/>
      <c r="J337" s="497">
        <v>335</v>
      </c>
      <c r="K337" s="497" t="s">
        <v>2529</v>
      </c>
      <c r="L337" s="497" t="s">
        <v>2530</v>
      </c>
      <c r="M337" s="501"/>
      <c r="N337" s="502"/>
    </row>
    <row r="338" spans="1:14" ht="24" customHeight="1">
      <c r="A338" s="497">
        <v>7</v>
      </c>
      <c r="B338" s="497" t="s">
        <v>1773</v>
      </c>
      <c r="C338" s="497" t="s">
        <v>2545</v>
      </c>
      <c r="D338" s="497">
        <v>44110</v>
      </c>
      <c r="E338" s="497" t="s">
        <v>2546</v>
      </c>
      <c r="F338" s="498">
        <v>2515</v>
      </c>
      <c r="G338" s="499" cm="1">
        <f t="array" aca="1" ref="G338" ca="1">INDIRECT( VLOOKUP(D338,参照マップ!A:E, 5, FALSE) )</f>
        <v>0</v>
      </c>
      <c r="H338" s="500"/>
      <c r="I338" s="497"/>
      <c r="J338" s="497">
        <v>336</v>
      </c>
      <c r="K338" s="497" t="s">
        <v>2529</v>
      </c>
      <c r="L338" s="497" t="s">
        <v>2530</v>
      </c>
      <c r="M338" s="501"/>
      <c r="N338" s="502"/>
    </row>
    <row r="339" spans="1:14" ht="24" customHeight="1">
      <c r="A339" s="497">
        <v>7</v>
      </c>
      <c r="B339" s="497" t="s">
        <v>1773</v>
      </c>
      <c r="C339" s="497" t="s">
        <v>2547</v>
      </c>
      <c r="D339" s="497">
        <v>44120</v>
      </c>
      <c r="E339" s="497" t="s">
        <v>2548</v>
      </c>
      <c r="F339" s="498">
        <v>3030</v>
      </c>
      <c r="G339" s="499" cm="1">
        <f t="array" aca="1" ref="G339" ca="1">INDIRECT( VLOOKUP(D339,参照マップ!A:E, 5, FALSE) )</f>
        <v>0</v>
      </c>
      <c r="H339" s="500"/>
      <c r="I339" s="497"/>
      <c r="J339" s="497">
        <v>337</v>
      </c>
      <c r="K339" s="497" t="s">
        <v>2529</v>
      </c>
      <c r="L339" s="497" t="s">
        <v>2530</v>
      </c>
      <c r="M339" s="501"/>
      <c r="N339" s="502"/>
    </row>
    <row r="340" spans="1:14" ht="24" customHeight="1">
      <c r="A340" s="497">
        <v>7</v>
      </c>
      <c r="B340" s="497" t="s">
        <v>1773</v>
      </c>
      <c r="C340" s="497" t="s">
        <v>2549</v>
      </c>
      <c r="D340" s="497">
        <v>44130</v>
      </c>
      <c r="E340" s="497" t="s">
        <v>2550</v>
      </c>
      <c r="F340" s="498">
        <v>2125</v>
      </c>
      <c r="G340" s="499" cm="1">
        <f t="array" aca="1" ref="G340" ca="1">INDIRECT( VLOOKUP(D340,参照マップ!A:E, 5, FALSE) )</f>
        <v>0</v>
      </c>
      <c r="H340" s="500"/>
      <c r="I340" s="497"/>
      <c r="J340" s="497">
        <v>338</v>
      </c>
      <c r="K340" s="497" t="s">
        <v>2529</v>
      </c>
      <c r="L340" s="497" t="s">
        <v>2530</v>
      </c>
      <c r="M340" s="501"/>
      <c r="N340" s="502"/>
    </row>
    <row r="341" spans="1:14" ht="24" customHeight="1">
      <c r="A341" s="497">
        <v>7</v>
      </c>
      <c r="B341" s="497" t="s">
        <v>1773</v>
      </c>
      <c r="C341" s="497" t="s">
        <v>2551</v>
      </c>
      <c r="D341" s="497">
        <v>44140</v>
      </c>
      <c r="E341" s="497" t="s">
        <v>2552</v>
      </c>
      <c r="F341" s="498">
        <v>4005</v>
      </c>
      <c r="G341" s="499" cm="1">
        <f t="array" aca="1" ref="G341" ca="1">INDIRECT( VLOOKUP(D341,参照マップ!A:E, 5, FALSE) )</f>
        <v>0</v>
      </c>
      <c r="H341" s="500"/>
      <c r="I341" s="497"/>
      <c r="J341" s="497">
        <v>339</v>
      </c>
      <c r="K341" s="497" t="s">
        <v>2529</v>
      </c>
      <c r="L341" s="497" t="s">
        <v>2530</v>
      </c>
      <c r="M341" s="501"/>
      <c r="N341" s="502"/>
    </row>
    <row r="342" spans="1:14" ht="24" customHeight="1">
      <c r="A342" s="497">
        <v>7</v>
      </c>
      <c r="B342" s="497" t="s">
        <v>1773</v>
      </c>
      <c r="C342" s="497" t="s">
        <v>2553</v>
      </c>
      <c r="D342" s="497">
        <v>44155</v>
      </c>
      <c r="E342" s="497" t="s">
        <v>2554</v>
      </c>
      <c r="F342" s="498">
        <v>2855</v>
      </c>
      <c r="G342" s="499" cm="1">
        <f t="array" aca="1" ref="G342" ca="1">INDIRECT( VLOOKUP(D342,参照マップ!A:E, 5, FALSE) )</f>
        <v>0</v>
      </c>
      <c r="H342" s="500"/>
      <c r="I342" s="497"/>
      <c r="J342" s="497">
        <v>340</v>
      </c>
      <c r="K342" s="497" t="s">
        <v>2529</v>
      </c>
      <c r="L342" s="497" t="s">
        <v>2530</v>
      </c>
      <c r="M342" s="501"/>
      <c r="N342" s="502"/>
    </row>
    <row r="343" spans="1:14" ht="24" customHeight="1">
      <c r="A343" s="497">
        <v>7</v>
      </c>
      <c r="B343" s="497" t="s">
        <v>1773</v>
      </c>
      <c r="C343" s="497" t="s">
        <v>2555</v>
      </c>
      <c r="D343" s="497">
        <v>44160</v>
      </c>
      <c r="E343" s="497" t="s">
        <v>2556</v>
      </c>
      <c r="F343" s="498">
        <v>5020</v>
      </c>
      <c r="G343" s="499" cm="1">
        <f t="array" aca="1" ref="G343" ca="1">INDIRECT( VLOOKUP(D343,参照マップ!A:E, 5, FALSE) )</f>
        <v>0</v>
      </c>
      <c r="H343" s="500"/>
      <c r="I343" s="497"/>
      <c r="J343" s="497">
        <v>341</v>
      </c>
      <c r="K343" s="497" t="s">
        <v>2529</v>
      </c>
      <c r="L343" s="497" t="s">
        <v>2530</v>
      </c>
      <c r="M343" s="501"/>
      <c r="N343" s="502"/>
    </row>
    <row r="344" spans="1:14" ht="24" customHeight="1">
      <c r="A344" s="497">
        <v>7</v>
      </c>
      <c r="B344" s="497" t="s">
        <v>1773</v>
      </c>
      <c r="C344" s="497" t="s">
        <v>2557</v>
      </c>
      <c r="D344" s="497">
        <v>44170</v>
      </c>
      <c r="E344" s="497" t="s">
        <v>2558</v>
      </c>
      <c r="F344" s="498">
        <v>2910</v>
      </c>
      <c r="G344" s="499" cm="1">
        <f t="array" aca="1" ref="G344" ca="1">INDIRECT( VLOOKUP(D344,参照マップ!A:E, 5, FALSE) )</f>
        <v>0</v>
      </c>
      <c r="H344" s="500"/>
      <c r="I344" s="497"/>
      <c r="J344" s="497">
        <v>342</v>
      </c>
      <c r="K344" s="497" t="s">
        <v>2529</v>
      </c>
      <c r="L344" s="497" t="s">
        <v>2530</v>
      </c>
      <c r="M344" s="501"/>
      <c r="N344" s="502"/>
    </row>
    <row r="345" spans="1:14" ht="24" customHeight="1">
      <c r="A345" s="497">
        <v>7</v>
      </c>
      <c r="B345" s="497" t="s">
        <v>1773</v>
      </c>
      <c r="C345" s="497" t="s">
        <v>2559</v>
      </c>
      <c r="D345" s="497">
        <v>44180</v>
      </c>
      <c r="E345" s="497" t="s">
        <v>2560</v>
      </c>
      <c r="F345" s="498">
        <v>2785</v>
      </c>
      <c r="G345" s="499" cm="1">
        <f t="array" aca="1" ref="G345" ca="1">INDIRECT( VLOOKUP(D345,参照マップ!A:E, 5, FALSE) )</f>
        <v>0</v>
      </c>
      <c r="H345" s="500"/>
      <c r="I345" s="497"/>
      <c r="J345" s="497">
        <v>343</v>
      </c>
      <c r="K345" s="497" t="s">
        <v>2529</v>
      </c>
      <c r="L345" s="497" t="s">
        <v>2530</v>
      </c>
      <c r="M345" s="501"/>
      <c r="N345" s="502"/>
    </row>
    <row r="346" spans="1:14" ht="24" customHeight="1">
      <c r="A346" s="497">
        <v>7</v>
      </c>
      <c r="B346" s="497" t="s">
        <v>1773</v>
      </c>
      <c r="C346" s="497" t="s">
        <v>2561</v>
      </c>
      <c r="D346" s="497">
        <v>44190</v>
      </c>
      <c r="E346" s="497" t="s">
        <v>2562</v>
      </c>
      <c r="F346" s="498">
        <v>2305</v>
      </c>
      <c r="G346" s="499" cm="1">
        <f t="array" aca="1" ref="G346" ca="1">INDIRECT( VLOOKUP(D346,参照マップ!A:E, 5, FALSE) )</f>
        <v>0</v>
      </c>
      <c r="H346" s="500"/>
      <c r="I346" s="497"/>
      <c r="J346" s="497">
        <v>344</v>
      </c>
      <c r="K346" s="497" t="s">
        <v>2529</v>
      </c>
      <c r="L346" s="497" t="s">
        <v>2530</v>
      </c>
      <c r="M346" s="501"/>
      <c r="N346" s="502"/>
    </row>
    <row r="347" spans="1:14" ht="24" customHeight="1">
      <c r="A347" s="497">
        <v>7</v>
      </c>
      <c r="B347" s="497" t="s">
        <v>1773</v>
      </c>
      <c r="C347" s="497" t="s">
        <v>2563</v>
      </c>
      <c r="D347" s="497">
        <v>44200</v>
      </c>
      <c r="E347" s="497" t="s">
        <v>2564</v>
      </c>
      <c r="F347" s="498">
        <v>1920</v>
      </c>
      <c r="G347" s="499" cm="1">
        <f t="array" aca="1" ref="G347" ca="1">INDIRECT( VLOOKUP(D347,参照マップ!A:E, 5, FALSE) )</f>
        <v>0</v>
      </c>
      <c r="H347" s="500"/>
      <c r="I347" s="497"/>
      <c r="J347" s="497">
        <v>345</v>
      </c>
      <c r="K347" s="497" t="s">
        <v>2529</v>
      </c>
      <c r="L347" s="497" t="s">
        <v>2530</v>
      </c>
      <c r="M347" s="501"/>
      <c r="N347" s="502"/>
    </row>
    <row r="348" spans="1:14" ht="24" customHeight="1">
      <c r="A348" s="497">
        <v>7</v>
      </c>
      <c r="B348" s="497" t="s">
        <v>1773</v>
      </c>
      <c r="C348" s="497" t="s">
        <v>2565</v>
      </c>
      <c r="D348" s="497">
        <v>44210</v>
      </c>
      <c r="E348" s="497" t="s">
        <v>2566</v>
      </c>
      <c r="F348" s="498">
        <v>2200</v>
      </c>
      <c r="G348" s="499" cm="1">
        <f t="array" aca="1" ref="G348" ca="1">INDIRECT( VLOOKUP(D348,参照マップ!A:E, 5, FALSE) )</f>
        <v>0</v>
      </c>
      <c r="H348" s="500"/>
      <c r="I348" s="497"/>
      <c r="J348" s="497">
        <v>346</v>
      </c>
      <c r="K348" s="497" t="s">
        <v>2529</v>
      </c>
      <c r="L348" s="497" t="s">
        <v>2530</v>
      </c>
      <c r="M348" s="501"/>
      <c r="N348" s="502"/>
    </row>
    <row r="349" spans="1:14" ht="24" customHeight="1">
      <c r="A349" s="497">
        <v>7</v>
      </c>
      <c r="B349" s="497" t="s">
        <v>1773</v>
      </c>
      <c r="C349" s="497" t="s">
        <v>2567</v>
      </c>
      <c r="D349" s="497">
        <v>44220</v>
      </c>
      <c r="E349" s="497" t="s">
        <v>2568</v>
      </c>
      <c r="F349" s="498">
        <v>2145</v>
      </c>
      <c r="G349" s="499" cm="1">
        <f t="array" aca="1" ref="G349" ca="1">INDIRECT( VLOOKUP(D349,参照マップ!A:E, 5, FALSE) )</f>
        <v>0</v>
      </c>
      <c r="H349" s="500"/>
      <c r="I349" s="497"/>
      <c r="J349" s="497">
        <v>347</v>
      </c>
      <c r="K349" s="497" t="s">
        <v>2529</v>
      </c>
      <c r="L349" s="497" t="s">
        <v>2530</v>
      </c>
      <c r="M349" s="501"/>
      <c r="N349" s="502"/>
    </row>
    <row r="350" spans="1:14" ht="24" customHeight="1">
      <c r="A350" s="497">
        <v>7</v>
      </c>
      <c r="B350" s="497" t="s">
        <v>1773</v>
      </c>
      <c r="C350" s="497" t="s">
        <v>2569</v>
      </c>
      <c r="D350" s="497">
        <v>44240</v>
      </c>
      <c r="E350" s="497" t="s">
        <v>2570</v>
      </c>
      <c r="F350" s="498">
        <v>2640</v>
      </c>
      <c r="G350" s="499" cm="1">
        <f t="array" aca="1" ref="G350" ca="1">INDIRECT( VLOOKUP(D350,参照マップ!A:E, 5, FALSE) )</f>
        <v>0</v>
      </c>
      <c r="H350" s="500"/>
      <c r="I350" s="497"/>
      <c r="J350" s="497">
        <v>348</v>
      </c>
      <c r="K350" s="497" t="s">
        <v>2529</v>
      </c>
      <c r="L350" s="497" t="s">
        <v>2530</v>
      </c>
      <c r="M350" s="501"/>
      <c r="N350" s="502"/>
    </row>
    <row r="351" spans="1:14" ht="24" customHeight="1">
      <c r="A351" s="497">
        <v>7</v>
      </c>
      <c r="B351" s="497" t="s">
        <v>1773</v>
      </c>
      <c r="C351" s="497" t="s">
        <v>2571</v>
      </c>
      <c r="D351" s="497">
        <v>44250</v>
      </c>
      <c r="E351" s="497" t="s">
        <v>2572</v>
      </c>
      <c r="F351" s="498">
        <v>1065</v>
      </c>
      <c r="G351" s="499" cm="1">
        <f t="array" aca="1" ref="G351" ca="1">INDIRECT( VLOOKUP(D351,参照マップ!A:E, 5, FALSE) )</f>
        <v>0</v>
      </c>
      <c r="H351" s="500"/>
      <c r="I351" s="497"/>
      <c r="J351" s="497">
        <v>349</v>
      </c>
      <c r="K351" s="497" t="s">
        <v>2529</v>
      </c>
      <c r="L351" s="497" t="s">
        <v>2530</v>
      </c>
      <c r="M351" s="501"/>
      <c r="N351" s="502"/>
    </row>
    <row r="352" spans="1:14" ht="24" customHeight="1">
      <c r="A352" s="497">
        <v>7</v>
      </c>
      <c r="B352" s="497" t="s">
        <v>1773</v>
      </c>
      <c r="C352" s="497" t="s">
        <v>2573</v>
      </c>
      <c r="D352" s="497">
        <v>18003</v>
      </c>
      <c r="E352" s="497" t="s">
        <v>2574</v>
      </c>
      <c r="F352" s="498">
        <v>30</v>
      </c>
      <c r="G352" s="499" cm="1">
        <f t="array" aca="1" ref="G352" ca="1">INDIRECT( VLOOKUP(D352,参照マップ!A:E, 5, FALSE) )</f>
        <v>0</v>
      </c>
      <c r="H352" s="500"/>
      <c r="I352" s="497"/>
      <c r="J352" s="497">
        <v>350</v>
      </c>
      <c r="K352" s="497" t="s">
        <v>2529</v>
      </c>
      <c r="L352" s="497" t="s">
        <v>2530</v>
      </c>
      <c r="M352" s="501"/>
      <c r="N352" s="502"/>
    </row>
    <row r="353" spans="1:14" ht="24" customHeight="1">
      <c r="A353" s="497">
        <v>7</v>
      </c>
      <c r="B353" s="497" t="s">
        <v>1773</v>
      </c>
      <c r="C353" s="497" t="s">
        <v>2575</v>
      </c>
      <c r="D353" s="497">
        <v>18010</v>
      </c>
      <c r="E353" s="497" t="s">
        <v>2576</v>
      </c>
      <c r="F353" s="498">
        <v>1390</v>
      </c>
      <c r="G353" s="499" cm="1">
        <f t="array" aca="1" ref="G353" ca="1">INDIRECT( VLOOKUP(D353,参照マップ!A:E, 5, FALSE) )</f>
        <v>0</v>
      </c>
      <c r="H353" s="500"/>
      <c r="I353" s="497"/>
      <c r="J353" s="497">
        <v>351</v>
      </c>
      <c r="K353" s="497" t="s">
        <v>2577</v>
      </c>
      <c r="L353" s="497" t="s">
        <v>2578</v>
      </c>
      <c r="M353" s="501"/>
      <c r="N353" s="502"/>
    </row>
    <row r="354" spans="1:14" ht="24" customHeight="1">
      <c r="A354" s="497">
        <v>7</v>
      </c>
      <c r="B354" s="497" t="s">
        <v>1773</v>
      </c>
      <c r="C354" s="497" t="s">
        <v>2579</v>
      </c>
      <c r="D354" s="497">
        <v>18040</v>
      </c>
      <c r="E354" s="497" t="s">
        <v>2580</v>
      </c>
      <c r="F354" s="498">
        <v>800</v>
      </c>
      <c r="G354" s="499" cm="1">
        <f t="array" aca="1" ref="G354" ca="1">INDIRECT( VLOOKUP(D354,参照マップ!A:E, 5, FALSE) )</f>
        <v>0</v>
      </c>
      <c r="H354" s="500"/>
      <c r="I354" s="497"/>
      <c r="J354" s="497">
        <v>352</v>
      </c>
      <c r="K354" s="497" t="s">
        <v>2581</v>
      </c>
      <c r="L354" s="497" t="s">
        <v>2582</v>
      </c>
      <c r="M354" s="501"/>
      <c r="N354" s="502"/>
    </row>
    <row r="355" spans="1:14" ht="24" customHeight="1">
      <c r="A355" s="497">
        <v>7</v>
      </c>
      <c r="B355" s="497" t="s">
        <v>1773</v>
      </c>
      <c r="C355" s="497" t="s">
        <v>2583</v>
      </c>
      <c r="D355" s="497">
        <v>18050</v>
      </c>
      <c r="E355" s="497" t="s">
        <v>2584</v>
      </c>
      <c r="F355" s="498">
        <v>1340</v>
      </c>
      <c r="G355" s="499" cm="1">
        <f t="array" aca="1" ref="G355" ca="1">INDIRECT( VLOOKUP(D355,参照マップ!A:E, 5, FALSE) )</f>
        <v>0</v>
      </c>
      <c r="H355" s="500"/>
      <c r="I355" s="497"/>
      <c r="J355" s="497">
        <v>353</v>
      </c>
      <c r="K355" s="497" t="s">
        <v>2585</v>
      </c>
      <c r="L355" s="497" t="s">
        <v>2586</v>
      </c>
      <c r="M355" s="501"/>
      <c r="N355" s="502"/>
    </row>
    <row r="356" spans="1:14" ht="24" customHeight="1">
      <c r="A356" s="497">
        <v>7</v>
      </c>
      <c r="B356" s="497" t="s">
        <v>1773</v>
      </c>
      <c r="C356" s="497" t="s">
        <v>2587</v>
      </c>
      <c r="D356" s="497">
        <v>18060</v>
      </c>
      <c r="E356" s="497" t="s">
        <v>2588</v>
      </c>
      <c r="F356" s="498">
        <v>490</v>
      </c>
      <c r="G356" s="499" cm="1">
        <f t="array" aca="1" ref="G356" ca="1">INDIRECT( VLOOKUP(D356,参照マップ!A:E, 5, FALSE) )</f>
        <v>0</v>
      </c>
      <c r="H356" s="500"/>
      <c r="I356" s="497"/>
      <c r="J356" s="497">
        <v>354</v>
      </c>
      <c r="K356" s="497" t="s">
        <v>2589</v>
      </c>
      <c r="L356" s="497" t="s">
        <v>2590</v>
      </c>
      <c r="M356" s="501"/>
      <c r="N356" s="502"/>
    </row>
    <row r="357" spans="1:14" ht="24" customHeight="1">
      <c r="A357" s="497">
        <v>7</v>
      </c>
      <c r="B357" s="497" t="s">
        <v>1773</v>
      </c>
      <c r="C357" s="497" t="s">
        <v>2591</v>
      </c>
      <c r="D357" s="497">
        <v>18070</v>
      </c>
      <c r="E357" s="497" t="s">
        <v>2592</v>
      </c>
      <c r="F357" s="498">
        <v>205</v>
      </c>
      <c r="G357" s="499" cm="1">
        <f t="array" aca="1" ref="G357" ca="1">INDIRECT( VLOOKUP(D357,参照マップ!A:E, 5, FALSE) )</f>
        <v>0</v>
      </c>
      <c r="H357" s="500"/>
      <c r="I357" s="497"/>
      <c r="J357" s="497">
        <v>355</v>
      </c>
      <c r="K357" s="497" t="s">
        <v>2589</v>
      </c>
      <c r="L357" s="497" t="s">
        <v>2590</v>
      </c>
      <c r="M357" s="501"/>
      <c r="N357" s="502"/>
    </row>
    <row r="358" spans="1:14" ht="24" customHeight="1">
      <c r="A358" s="497">
        <v>7</v>
      </c>
      <c r="B358" s="497" t="s">
        <v>1773</v>
      </c>
      <c r="C358" s="497" t="s">
        <v>2593</v>
      </c>
      <c r="D358" s="497">
        <v>18020</v>
      </c>
      <c r="E358" s="497" t="s">
        <v>2594</v>
      </c>
      <c r="F358" s="498">
        <v>1705</v>
      </c>
      <c r="G358" s="499" cm="1">
        <f t="array" aca="1" ref="G358" ca="1">INDIRECT( VLOOKUP(D358,参照マップ!A:E, 5, FALSE) )</f>
        <v>0</v>
      </c>
      <c r="H358" s="500"/>
      <c r="I358" s="497"/>
      <c r="J358" s="497">
        <v>356</v>
      </c>
      <c r="K358" s="497" t="s">
        <v>2595</v>
      </c>
      <c r="L358" s="497" t="s">
        <v>2596</v>
      </c>
      <c r="M358" s="501"/>
      <c r="N358" s="502"/>
    </row>
    <row r="359" spans="1:14" ht="24" customHeight="1">
      <c r="A359" s="497">
        <v>7</v>
      </c>
      <c r="B359" s="497" t="s">
        <v>1773</v>
      </c>
      <c r="C359" s="497" t="s">
        <v>2597</v>
      </c>
      <c r="D359" s="497">
        <v>18030</v>
      </c>
      <c r="E359" s="497" t="s">
        <v>2598</v>
      </c>
      <c r="F359" s="498">
        <v>1775</v>
      </c>
      <c r="G359" s="499" cm="1">
        <f t="array" aca="1" ref="G359" ca="1">INDIRECT( VLOOKUP(D359,参照マップ!A:E, 5, FALSE) )</f>
        <v>0</v>
      </c>
      <c r="H359" s="500"/>
      <c r="I359" s="497"/>
      <c r="J359" s="497">
        <v>357</v>
      </c>
      <c r="K359" s="497" t="s">
        <v>2599</v>
      </c>
      <c r="L359" s="497" t="s">
        <v>2600</v>
      </c>
      <c r="M359" s="501"/>
      <c r="N359" s="502"/>
    </row>
    <row r="360" spans="1:14" ht="24" customHeight="1">
      <c r="A360" s="497">
        <v>7</v>
      </c>
      <c r="B360" s="497" t="s">
        <v>1773</v>
      </c>
      <c r="C360" s="497" t="s">
        <v>2601</v>
      </c>
      <c r="D360" s="497">
        <v>18090</v>
      </c>
      <c r="E360" s="497" t="s">
        <v>2602</v>
      </c>
      <c r="F360" s="498">
        <v>800</v>
      </c>
      <c r="G360" s="499" cm="1">
        <f t="array" aca="1" ref="G360" ca="1">INDIRECT( VLOOKUP(D360,参照マップ!A:E, 5, FALSE) )</f>
        <v>0</v>
      </c>
      <c r="H360" s="500"/>
      <c r="I360" s="497"/>
      <c r="J360" s="497">
        <v>358</v>
      </c>
      <c r="K360" s="497" t="s">
        <v>2603</v>
      </c>
      <c r="L360" s="497" t="s">
        <v>2604</v>
      </c>
      <c r="M360" s="501"/>
      <c r="N360" s="502"/>
    </row>
    <row r="361" spans="1:14" ht="24" customHeight="1">
      <c r="A361" s="497">
        <v>7</v>
      </c>
      <c r="B361" s="497" t="s">
        <v>1773</v>
      </c>
      <c r="C361" s="497" t="s">
        <v>2605</v>
      </c>
      <c r="D361" s="497">
        <v>18270</v>
      </c>
      <c r="E361" s="497" t="s">
        <v>2606</v>
      </c>
      <c r="F361" s="498">
        <v>780</v>
      </c>
      <c r="G361" s="499" cm="1">
        <f t="array" aca="1" ref="G361" ca="1">INDIRECT( VLOOKUP(D361,参照マップ!A:E, 5, FALSE) )</f>
        <v>0</v>
      </c>
      <c r="H361" s="500"/>
      <c r="I361" s="497"/>
      <c r="J361" s="497">
        <v>359</v>
      </c>
      <c r="K361" s="497" t="s">
        <v>2607</v>
      </c>
      <c r="L361" s="497" t="s">
        <v>2608</v>
      </c>
      <c r="M361" s="501"/>
      <c r="N361" s="502"/>
    </row>
    <row r="362" spans="1:14" ht="24" customHeight="1">
      <c r="A362" s="497">
        <v>7</v>
      </c>
      <c r="B362" s="497" t="s">
        <v>1773</v>
      </c>
      <c r="C362" s="497" t="s">
        <v>2609</v>
      </c>
      <c r="D362" s="497">
        <v>18280</v>
      </c>
      <c r="E362" s="497" t="s">
        <v>2610</v>
      </c>
      <c r="F362" s="498">
        <v>705</v>
      </c>
      <c r="G362" s="499" cm="1">
        <f t="array" aca="1" ref="G362" ca="1">INDIRECT( VLOOKUP(D362,参照マップ!A:E, 5, FALSE) )</f>
        <v>0</v>
      </c>
      <c r="H362" s="500"/>
      <c r="I362" s="497"/>
      <c r="J362" s="497">
        <v>360</v>
      </c>
      <c r="K362" s="497" t="s">
        <v>2611</v>
      </c>
      <c r="L362" s="497" t="s">
        <v>2612</v>
      </c>
      <c r="M362" s="501"/>
      <c r="N362" s="502"/>
    </row>
    <row r="363" spans="1:14" ht="24" customHeight="1">
      <c r="A363" s="497">
        <v>7</v>
      </c>
      <c r="B363" s="497" t="s">
        <v>1773</v>
      </c>
      <c r="C363" s="497" t="s">
        <v>2613</v>
      </c>
      <c r="D363" s="497">
        <v>18300</v>
      </c>
      <c r="E363" s="497" t="s">
        <v>2614</v>
      </c>
      <c r="F363" s="498">
        <v>2530</v>
      </c>
      <c r="G363" s="499" cm="1">
        <f t="array" aca="1" ref="G363" ca="1">INDIRECT( VLOOKUP(D363,参照マップ!A:E, 5, FALSE) )</f>
        <v>0</v>
      </c>
      <c r="H363" s="500"/>
      <c r="I363" s="497"/>
      <c r="J363" s="497">
        <v>361</v>
      </c>
      <c r="K363" s="497" t="s">
        <v>2615</v>
      </c>
      <c r="L363" s="497" t="s">
        <v>2616</v>
      </c>
      <c r="M363" s="501"/>
      <c r="N363" s="502"/>
    </row>
    <row r="364" spans="1:14" ht="24" customHeight="1">
      <c r="A364" s="497">
        <v>7</v>
      </c>
      <c r="B364" s="497" t="s">
        <v>1773</v>
      </c>
      <c r="C364" s="497" t="s">
        <v>2617</v>
      </c>
      <c r="D364" s="497">
        <v>18330</v>
      </c>
      <c r="E364" s="497" t="s">
        <v>2618</v>
      </c>
      <c r="F364" s="498">
        <v>185</v>
      </c>
      <c r="G364" s="499" cm="1">
        <f t="array" aca="1" ref="G364" ca="1">INDIRECT( VLOOKUP(D364,参照マップ!A:E, 5, FALSE) )</f>
        <v>0</v>
      </c>
      <c r="H364" s="500"/>
      <c r="I364" s="497"/>
      <c r="J364" s="497">
        <v>362</v>
      </c>
      <c r="K364" s="497" t="s">
        <v>2615</v>
      </c>
      <c r="L364" s="497" t="s">
        <v>2616</v>
      </c>
      <c r="M364" s="501"/>
      <c r="N364" s="502"/>
    </row>
    <row r="365" spans="1:14" ht="24" customHeight="1">
      <c r="A365" s="497">
        <v>7</v>
      </c>
      <c r="B365" s="497" t="s">
        <v>1773</v>
      </c>
      <c r="C365" s="497" t="s">
        <v>2619</v>
      </c>
      <c r="D365" s="497">
        <v>18340</v>
      </c>
      <c r="E365" s="497" t="s">
        <v>2620</v>
      </c>
      <c r="F365" s="498">
        <v>305</v>
      </c>
      <c r="G365" s="499" cm="1">
        <f t="array" aca="1" ref="G365" ca="1">INDIRECT( VLOOKUP(D365,参照マップ!A:E, 5, FALSE) )</f>
        <v>0</v>
      </c>
      <c r="H365" s="500"/>
      <c r="I365" s="497"/>
      <c r="J365" s="497">
        <v>363</v>
      </c>
      <c r="K365" s="497" t="s">
        <v>2615</v>
      </c>
      <c r="L365" s="497" t="s">
        <v>2616</v>
      </c>
      <c r="M365" s="501"/>
      <c r="N365" s="502"/>
    </row>
    <row r="366" spans="1:14" ht="24" customHeight="1">
      <c r="A366" s="497">
        <v>7</v>
      </c>
      <c r="B366" s="497" t="s">
        <v>1773</v>
      </c>
      <c r="C366" s="497" t="s">
        <v>2621</v>
      </c>
      <c r="D366" s="497">
        <v>18350</v>
      </c>
      <c r="E366" s="497" t="s">
        <v>2622</v>
      </c>
      <c r="F366" s="498">
        <v>730</v>
      </c>
      <c r="G366" s="499" cm="1">
        <f t="array" aca="1" ref="G366" ca="1">INDIRECT( VLOOKUP(D366,参照マップ!A:E, 5, FALSE) )</f>
        <v>0</v>
      </c>
      <c r="H366" s="500"/>
      <c r="I366" s="497"/>
      <c r="J366" s="497">
        <v>364</v>
      </c>
      <c r="K366" s="497" t="s">
        <v>2623</v>
      </c>
      <c r="L366" s="497" t="s">
        <v>2624</v>
      </c>
      <c r="M366" s="501"/>
      <c r="N366" s="502"/>
    </row>
    <row r="367" spans="1:14" ht="24" customHeight="1">
      <c r="A367" s="497">
        <v>7</v>
      </c>
      <c r="B367" s="497" t="s">
        <v>1773</v>
      </c>
      <c r="C367" s="497" t="s">
        <v>2625</v>
      </c>
      <c r="D367" s="497">
        <v>18370</v>
      </c>
      <c r="E367" s="497" t="s">
        <v>2626</v>
      </c>
      <c r="F367" s="498">
        <v>3310</v>
      </c>
      <c r="G367" s="499" cm="1">
        <f t="array" aca="1" ref="G367" ca="1">INDIRECT( VLOOKUP(D367,参照マップ!A:E, 5, FALSE) )</f>
        <v>0</v>
      </c>
      <c r="H367" s="500"/>
      <c r="I367" s="497"/>
      <c r="J367" s="497">
        <v>365</v>
      </c>
      <c r="K367" s="497" t="s">
        <v>2623</v>
      </c>
      <c r="L367" s="497" t="s">
        <v>2624</v>
      </c>
      <c r="M367" s="501"/>
      <c r="N367" s="502"/>
    </row>
    <row r="368" spans="1:14" ht="24" customHeight="1">
      <c r="A368" s="497">
        <v>7</v>
      </c>
      <c r="B368" s="497" t="s">
        <v>1773</v>
      </c>
      <c r="C368" s="497" t="s">
        <v>2627</v>
      </c>
      <c r="D368" s="497">
        <v>18400</v>
      </c>
      <c r="E368" s="497" t="s">
        <v>2628</v>
      </c>
      <c r="F368" s="498">
        <v>445</v>
      </c>
      <c r="G368" s="499" cm="1">
        <f t="array" aca="1" ref="G368" ca="1">INDIRECT( VLOOKUP(D368,参照マップ!A:E, 5, FALSE) )</f>
        <v>0</v>
      </c>
      <c r="H368" s="500"/>
      <c r="I368" s="497"/>
      <c r="J368" s="497">
        <v>366</v>
      </c>
      <c r="K368" s="497" t="s">
        <v>2629</v>
      </c>
      <c r="L368" s="497" t="s">
        <v>2630</v>
      </c>
      <c r="M368" s="501"/>
      <c r="N368" s="502"/>
    </row>
    <row r="369" spans="1:14" ht="24" customHeight="1">
      <c r="A369" s="497">
        <v>7</v>
      </c>
      <c r="B369" s="497" t="s">
        <v>1773</v>
      </c>
      <c r="C369" s="497" t="s">
        <v>2631</v>
      </c>
      <c r="D369" s="497">
        <v>18240</v>
      </c>
      <c r="E369" s="497" t="s">
        <v>2632</v>
      </c>
      <c r="F369" s="498">
        <v>905</v>
      </c>
      <c r="G369" s="499" cm="1">
        <f t="array" aca="1" ref="G369" ca="1">INDIRECT( VLOOKUP(D369,参照マップ!A:E, 5, FALSE) )</f>
        <v>0</v>
      </c>
      <c r="H369" s="500"/>
      <c r="I369" s="497"/>
      <c r="J369" s="497">
        <v>367</v>
      </c>
      <c r="K369" s="497" t="s">
        <v>2633</v>
      </c>
      <c r="L369" s="497" t="s">
        <v>2634</v>
      </c>
      <c r="M369" s="501"/>
      <c r="N369" s="502"/>
    </row>
    <row r="370" spans="1:14" ht="24" customHeight="1">
      <c r="A370" s="497">
        <v>7</v>
      </c>
      <c r="B370" s="497" t="s">
        <v>1773</v>
      </c>
      <c r="C370" s="497" t="s">
        <v>2635</v>
      </c>
      <c r="D370" s="497">
        <v>30450</v>
      </c>
      <c r="E370" s="497" t="s">
        <v>2636</v>
      </c>
      <c r="F370" s="498">
        <v>135</v>
      </c>
      <c r="G370" s="499" cm="1">
        <f t="array" aca="1" ref="G370" ca="1">INDIRECT( VLOOKUP(D370,参照マップ!A:E, 5, FALSE) )</f>
        <v>0</v>
      </c>
      <c r="H370" s="500"/>
      <c r="I370" s="497"/>
      <c r="J370" s="497">
        <v>368</v>
      </c>
      <c r="K370" s="497" t="s">
        <v>2637</v>
      </c>
      <c r="L370" s="497" t="s">
        <v>2638</v>
      </c>
      <c r="M370" s="501"/>
      <c r="N370" s="502"/>
    </row>
    <row r="371" spans="1:14" ht="24" customHeight="1">
      <c r="A371" s="497">
        <v>7</v>
      </c>
      <c r="B371" s="497" t="s">
        <v>1773</v>
      </c>
      <c r="C371" s="497" t="s">
        <v>2639</v>
      </c>
      <c r="D371" s="497">
        <v>30470</v>
      </c>
      <c r="E371" s="497" t="s">
        <v>2640</v>
      </c>
      <c r="F371" s="498">
        <v>30</v>
      </c>
      <c r="G371" s="499" cm="1">
        <f t="array" aca="1" ref="G371" ca="1">INDIRECT( VLOOKUP(D371,参照マップ!A:E, 5, FALSE) )</f>
        <v>0</v>
      </c>
      <c r="H371" s="500"/>
      <c r="I371" s="497"/>
      <c r="J371" s="497">
        <v>369</v>
      </c>
      <c r="K371" s="497" t="s">
        <v>2641</v>
      </c>
      <c r="L371" s="497" t="s">
        <v>2642</v>
      </c>
      <c r="M371" s="501"/>
      <c r="N371" s="502"/>
    </row>
    <row r="372" spans="1:14" ht="24" customHeight="1">
      <c r="A372" s="497">
        <v>7</v>
      </c>
      <c r="B372" s="497" t="s">
        <v>1773</v>
      </c>
      <c r="C372" s="497" t="s">
        <v>2643</v>
      </c>
      <c r="D372" s="497">
        <v>30480</v>
      </c>
      <c r="E372" s="497" t="s">
        <v>2644</v>
      </c>
      <c r="F372" s="498">
        <v>265</v>
      </c>
      <c r="G372" s="499" cm="1">
        <f t="array" aca="1" ref="G372" ca="1">INDIRECT( VLOOKUP(D372,参照マップ!A:E, 5, FALSE) )</f>
        <v>0</v>
      </c>
      <c r="H372" s="500"/>
      <c r="I372" s="497"/>
      <c r="J372" s="497">
        <v>370</v>
      </c>
      <c r="K372" s="497" t="s">
        <v>2641</v>
      </c>
      <c r="L372" s="497" t="s">
        <v>2642</v>
      </c>
      <c r="M372" s="501"/>
      <c r="N372" s="502"/>
    </row>
    <row r="373" spans="1:14" ht="24" customHeight="1">
      <c r="A373" s="497">
        <v>7</v>
      </c>
      <c r="B373" s="497" t="s">
        <v>1773</v>
      </c>
      <c r="C373" s="497" t="s">
        <v>2645</v>
      </c>
      <c r="D373" s="497">
        <v>18100</v>
      </c>
      <c r="E373" s="497" t="s">
        <v>2646</v>
      </c>
      <c r="F373" s="498">
        <v>1920</v>
      </c>
      <c r="G373" s="499" cm="1">
        <f t="array" aca="1" ref="G373" ca="1">INDIRECT( VLOOKUP(D373,参照マップ!A:E, 5, FALSE) )</f>
        <v>0</v>
      </c>
      <c r="H373" s="500"/>
      <c r="I373" s="497"/>
      <c r="J373" s="497">
        <v>371</v>
      </c>
      <c r="K373" s="497" t="s">
        <v>2647</v>
      </c>
      <c r="L373" s="497" t="s">
        <v>2648</v>
      </c>
      <c r="M373" s="501"/>
      <c r="N373" s="502"/>
    </row>
    <row r="374" spans="1:14" ht="24" customHeight="1">
      <c r="A374" s="497">
        <v>7</v>
      </c>
      <c r="B374" s="497" t="s">
        <v>1773</v>
      </c>
      <c r="C374" s="497" t="s">
        <v>2649</v>
      </c>
      <c r="D374" s="497">
        <v>18130</v>
      </c>
      <c r="E374" s="497" t="s">
        <v>2650</v>
      </c>
      <c r="F374" s="498">
        <v>2565</v>
      </c>
      <c r="G374" s="499" cm="1">
        <f t="array" aca="1" ref="G374" ca="1">INDIRECT( VLOOKUP(D374,参照マップ!A:E, 5, FALSE) )</f>
        <v>0</v>
      </c>
      <c r="H374" s="500"/>
      <c r="I374" s="497"/>
      <c r="J374" s="497">
        <v>372</v>
      </c>
      <c r="K374" s="497" t="s">
        <v>2651</v>
      </c>
      <c r="L374" s="497" t="s">
        <v>2652</v>
      </c>
      <c r="M374" s="501"/>
      <c r="N374" s="502"/>
    </row>
    <row r="375" spans="1:14" ht="24" customHeight="1">
      <c r="A375" s="497">
        <v>7</v>
      </c>
      <c r="B375" s="497" t="s">
        <v>1773</v>
      </c>
      <c r="C375" s="497" t="s">
        <v>2653</v>
      </c>
      <c r="D375" s="497">
        <v>18150</v>
      </c>
      <c r="E375" s="497" t="s">
        <v>2654</v>
      </c>
      <c r="F375" s="498">
        <v>3715</v>
      </c>
      <c r="G375" s="499" cm="1">
        <f t="array" aca="1" ref="G375" ca="1">INDIRECT( VLOOKUP(D375,参照マップ!A:E, 5, FALSE) )</f>
        <v>0</v>
      </c>
      <c r="H375" s="500"/>
      <c r="I375" s="497"/>
      <c r="J375" s="497">
        <v>373</v>
      </c>
      <c r="K375" s="497" t="s">
        <v>2655</v>
      </c>
      <c r="L375" s="497" t="s">
        <v>1100</v>
      </c>
      <c r="M375" s="501"/>
      <c r="N375" s="502"/>
    </row>
    <row r="376" spans="1:14" ht="24" customHeight="1">
      <c r="A376" s="497">
        <v>7</v>
      </c>
      <c r="B376" s="497" t="s">
        <v>1773</v>
      </c>
      <c r="C376" s="497" t="s">
        <v>2656</v>
      </c>
      <c r="D376" s="497">
        <v>18160</v>
      </c>
      <c r="E376" s="497" t="s">
        <v>2657</v>
      </c>
      <c r="F376" s="498">
        <v>405</v>
      </c>
      <c r="G376" s="499" cm="1">
        <f t="array" aca="1" ref="G376" ca="1">INDIRECT( VLOOKUP(D376,参照マップ!A:E, 5, FALSE) )</f>
        <v>0</v>
      </c>
      <c r="H376" s="500"/>
      <c r="I376" s="497"/>
      <c r="J376" s="497">
        <v>374</v>
      </c>
      <c r="K376" s="497" t="s">
        <v>2655</v>
      </c>
      <c r="L376" s="497" t="s">
        <v>1100</v>
      </c>
      <c r="M376" s="501"/>
      <c r="N376" s="502"/>
    </row>
    <row r="377" spans="1:14" ht="24" customHeight="1">
      <c r="A377" s="497">
        <v>7</v>
      </c>
      <c r="B377" s="497" t="s">
        <v>1773</v>
      </c>
      <c r="C377" s="497" t="s">
        <v>2658</v>
      </c>
      <c r="D377" s="497">
        <v>18170</v>
      </c>
      <c r="E377" s="497" t="s">
        <v>2659</v>
      </c>
      <c r="F377" s="498">
        <v>150</v>
      </c>
      <c r="G377" s="499" cm="1">
        <f t="array" aca="1" ref="G377" ca="1">INDIRECT( VLOOKUP(D377,参照マップ!A:E, 5, FALSE) )</f>
        <v>0</v>
      </c>
      <c r="H377" s="500"/>
      <c r="I377" s="497"/>
      <c r="J377" s="497">
        <v>375</v>
      </c>
      <c r="K377" s="497" t="s">
        <v>2655</v>
      </c>
      <c r="L377" s="497" t="s">
        <v>1100</v>
      </c>
      <c r="M377" s="501"/>
      <c r="N377" s="502"/>
    </row>
    <row r="378" spans="1:14" ht="24" customHeight="1">
      <c r="A378" s="497">
        <v>7</v>
      </c>
      <c r="B378" s="497" t="s">
        <v>1773</v>
      </c>
      <c r="C378" s="497" t="s">
        <v>2660</v>
      </c>
      <c r="D378" s="497">
        <v>18190</v>
      </c>
      <c r="E378" s="497" t="s">
        <v>2661</v>
      </c>
      <c r="F378" s="498">
        <v>80</v>
      </c>
      <c r="G378" s="499" cm="1">
        <f t="array" aca="1" ref="G378" ca="1">INDIRECT( VLOOKUP(D378,参照マップ!A:E, 5, FALSE) )</f>
        <v>0</v>
      </c>
      <c r="H378" s="500"/>
      <c r="I378" s="497"/>
      <c r="J378" s="497">
        <v>376</v>
      </c>
      <c r="K378" s="497" t="s">
        <v>2662</v>
      </c>
      <c r="L378" s="497" t="s">
        <v>2663</v>
      </c>
      <c r="M378" s="501"/>
      <c r="N378" s="502"/>
    </row>
    <row r="379" spans="1:14" ht="24" customHeight="1">
      <c r="A379" s="497">
        <v>7</v>
      </c>
      <c r="B379" s="497" t="s">
        <v>1773</v>
      </c>
      <c r="C379" s="497" t="s">
        <v>2664</v>
      </c>
      <c r="D379" s="497">
        <v>18210</v>
      </c>
      <c r="E379" s="497" t="s">
        <v>2665</v>
      </c>
      <c r="F379" s="498">
        <v>375</v>
      </c>
      <c r="G379" s="499" cm="1">
        <f t="array" aca="1" ref="G379" ca="1">INDIRECT( VLOOKUP(D379,参照マップ!A:E, 5, FALSE) )</f>
        <v>0</v>
      </c>
      <c r="H379" s="500"/>
      <c r="I379" s="497"/>
      <c r="J379" s="497">
        <v>377</v>
      </c>
      <c r="K379" s="497" t="s">
        <v>2662</v>
      </c>
      <c r="L379" s="497" t="s">
        <v>2663</v>
      </c>
      <c r="M379" s="501"/>
      <c r="N379" s="502"/>
    </row>
    <row r="380" spans="1:14" ht="24" customHeight="1">
      <c r="A380" s="497">
        <v>7</v>
      </c>
      <c r="B380" s="497" t="s">
        <v>1773</v>
      </c>
      <c r="C380" s="497" t="s">
        <v>2666</v>
      </c>
      <c r="D380" s="497">
        <v>18230</v>
      </c>
      <c r="E380" s="497" t="s">
        <v>2667</v>
      </c>
      <c r="F380" s="498">
        <v>230</v>
      </c>
      <c r="G380" s="499" cm="1">
        <f t="array" aca="1" ref="G380" ca="1">INDIRECT( VLOOKUP(D380,参照マップ!A:E, 5, FALSE) )</f>
        <v>0</v>
      </c>
      <c r="H380" s="500"/>
      <c r="I380" s="497"/>
      <c r="J380" s="497">
        <v>378</v>
      </c>
      <c r="K380" s="497" t="s">
        <v>2668</v>
      </c>
      <c r="L380" s="497" t="s">
        <v>2669</v>
      </c>
      <c r="M380" s="501"/>
      <c r="N380" s="502"/>
    </row>
    <row r="381" spans="1:14" ht="24" customHeight="1">
      <c r="A381" s="497">
        <v>8</v>
      </c>
      <c r="B381" s="497" t="s">
        <v>1773</v>
      </c>
      <c r="C381" s="497" t="s">
        <v>2670</v>
      </c>
      <c r="D381" s="497">
        <v>16550</v>
      </c>
      <c r="E381" s="497" t="s">
        <v>2671</v>
      </c>
      <c r="F381" s="498">
        <v>3340</v>
      </c>
      <c r="G381" s="499" cm="1">
        <f t="array" aca="1" ref="G381" ca="1">INDIRECT( VLOOKUP(D381,参照マップ!A:E, 5, FALSE) )</f>
        <v>0</v>
      </c>
      <c r="H381" s="500"/>
      <c r="I381" s="497"/>
      <c r="J381" s="497">
        <v>379</v>
      </c>
      <c r="K381" s="497" t="s">
        <v>2672</v>
      </c>
      <c r="L381" s="497" t="s">
        <v>2673</v>
      </c>
      <c r="M381" s="501"/>
      <c r="N381" s="502"/>
    </row>
    <row r="382" spans="1:14" ht="24" customHeight="1">
      <c r="A382" s="497">
        <v>8</v>
      </c>
      <c r="B382" s="497" t="s">
        <v>1773</v>
      </c>
      <c r="C382" s="497" t="s">
        <v>2674</v>
      </c>
      <c r="D382" s="497">
        <v>16560</v>
      </c>
      <c r="E382" s="497" t="s">
        <v>2675</v>
      </c>
      <c r="F382" s="498">
        <v>815</v>
      </c>
      <c r="G382" s="499" cm="1">
        <f t="array" aca="1" ref="G382" ca="1">INDIRECT( VLOOKUP(D382,参照マップ!A:E, 5, FALSE) )</f>
        <v>0</v>
      </c>
      <c r="H382" s="500"/>
      <c r="I382" s="497"/>
      <c r="J382" s="497">
        <v>380</v>
      </c>
      <c r="K382" s="497" t="s">
        <v>2676</v>
      </c>
      <c r="L382" s="497" t="s">
        <v>2677</v>
      </c>
      <c r="M382" s="501"/>
      <c r="N382" s="502"/>
    </row>
    <row r="383" spans="1:14" ht="24" customHeight="1">
      <c r="A383" s="497">
        <v>8</v>
      </c>
      <c r="B383" s="497" t="s">
        <v>1773</v>
      </c>
      <c r="C383" s="497" t="s">
        <v>2678</v>
      </c>
      <c r="D383" s="497">
        <v>16620</v>
      </c>
      <c r="E383" s="497" t="s">
        <v>2679</v>
      </c>
      <c r="F383" s="498">
        <v>205</v>
      </c>
      <c r="G383" s="499" cm="1">
        <f t="array" aca="1" ref="G383" ca="1">INDIRECT( VLOOKUP(D383,参照マップ!A:E, 5, FALSE) )</f>
        <v>0</v>
      </c>
      <c r="H383" s="500"/>
      <c r="I383" s="497"/>
      <c r="J383" s="497">
        <v>381</v>
      </c>
      <c r="K383" s="497" t="s">
        <v>2680</v>
      </c>
      <c r="L383" s="497" t="s">
        <v>2681</v>
      </c>
      <c r="M383" s="501"/>
      <c r="N383" s="502"/>
    </row>
    <row r="384" spans="1:14" ht="24" customHeight="1">
      <c r="A384" s="497">
        <v>8</v>
      </c>
      <c r="B384" s="497" t="s">
        <v>1773</v>
      </c>
      <c r="C384" s="497" t="s">
        <v>2682</v>
      </c>
      <c r="D384" s="497">
        <v>16630</v>
      </c>
      <c r="E384" s="497" t="s">
        <v>2683</v>
      </c>
      <c r="F384" s="498">
        <v>420</v>
      </c>
      <c r="G384" s="499" cm="1">
        <f t="array" aca="1" ref="G384" ca="1">INDIRECT( VLOOKUP(D384,参照マップ!A:E, 5, FALSE) )</f>
        <v>0</v>
      </c>
      <c r="H384" s="500"/>
      <c r="I384" s="497"/>
      <c r="J384" s="497">
        <v>382</v>
      </c>
      <c r="K384" s="497" t="s">
        <v>2684</v>
      </c>
      <c r="L384" s="497" t="s">
        <v>2685</v>
      </c>
      <c r="M384" s="501"/>
      <c r="N384" s="502"/>
    </row>
    <row r="385" spans="1:14" ht="24" customHeight="1">
      <c r="A385" s="497">
        <v>8</v>
      </c>
      <c r="B385" s="497" t="s">
        <v>1773</v>
      </c>
      <c r="C385" s="497" t="s">
        <v>2686</v>
      </c>
      <c r="D385" s="497">
        <v>16640</v>
      </c>
      <c r="E385" s="497" t="s">
        <v>2687</v>
      </c>
      <c r="F385" s="498">
        <v>310</v>
      </c>
      <c r="G385" s="499" cm="1">
        <f t="array" aca="1" ref="G385" ca="1">INDIRECT( VLOOKUP(D385,参照マップ!A:E, 5, FALSE) )</f>
        <v>0</v>
      </c>
      <c r="H385" s="500"/>
      <c r="I385" s="497"/>
      <c r="J385" s="497">
        <v>383</v>
      </c>
      <c r="K385" s="497" t="s">
        <v>2684</v>
      </c>
      <c r="L385" s="497" t="s">
        <v>2685</v>
      </c>
      <c r="M385" s="501"/>
      <c r="N385" s="502"/>
    </row>
    <row r="386" spans="1:14" ht="24" customHeight="1">
      <c r="A386" s="497">
        <v>8</v>
      </c>
      <c r="B386" s="497" t="s">
        <v>1773</v>
      </c>
      <c r="C386" s="497" t="s">
        <v>2688</v>
      </c>
      <c r="D386" s="497">
        <v>16650</v>
      </c>
      <c r="E386" s="497" t="s">
        <v>2689</v>
      </c>
      <c r="F386" s="498">
        <v>1565</v>
      </c>
      <c r="G386" s="499" cm="1">
        <f t="array" aca="1" ref="G386" ca="1">INDIRECT( VLOOKUP(D386,参照マップ!A:E, 5, FALSE) )</f>
        <v>0</v>
      </c>
      <c r="H386" s="500"/>
      <c r="I386" s="497"/>
      <c r="J386" s="497">
        <v>384</v>
      </c>
      <c r="K386" s="497" t="s">
        <v>2690</v>
      </c>
      <c r="L386" s="497" t="s">
        <v>2691</v>
      </c>
      <c r="M386" s="501"/>
      <c r="N386" s="502"/>
    </row>
    <row r="387" spans="1:14" ht="24" customHeight="1">
      <c r="A387" s="497">
        <v>8</v>
      </c>
      <c r="B387" s="497" t="s">
        <v>1773</v>
      </c>
      <c r="C387" s="497" t="s">
        <v>2692</v>
      </c>
      <c r="D387" s="497">
        <v>16690</v>
      </c>
      <c r="E387" s="497" t="s">
        <v>2693</v>
      </c>
      <c r="F387" s="498">
        <v>140</v>
      </c>
      <c r="G387" s="499" cm="1">
        <f t="array" aca="1" ref="G387" ca="1">INDIRECT( VLOOKUP(D387,参照マップ!A:E, 5, FALSE) )</f>
        <v>0</v>
      </c>
      <c r="H387" s="500"/>
      <c r="I387" s="497"/>
      <c r="J387" s="497">
        <v>385</v>
      </c>
      <c r="K387" s="497" t="s">
        <v>2694</v>
      </c>
      <c r="L387" s="497" t="s">
        <v>2695</v>
      </c>
      <c r="M387" s="501"/>
      <c r="N387" s="502"/>
    </row>
    <row r="388" spans="1:14" ht="24" customHeight="1">
      <c r="A388" s="497">
        <v>8</v>
      </c>
      <c r="B388" s="497" t="s">
        <v>1773</v>
      </c>
      <c r="C388" s="497" t="s">
        <v>2696</v>
      </c>
      <c r="D388" s="497">
        <v>16700</v>
      </c>
      <c r="E388" s="497" t="s">
        <v>2697</v>
      </c>
      <c r="F388" s="498">
        <v>100</v>
      </c>
      <c r="G388" s="499" cm="1">
        <f t="array" aca="1" ref="G388" ca="1">INDIRECT( VLOOKUP(D388,参照マップ!A:E, 5, FALSE) )</f>
        <v>0</v>
      </c>
      <c r="H388" s="500"/>
      <c r="I388" s="497"/>
      <c r="J388" s="497">
        <v>386</v>
      </c>
      <c r="K388" s="497" t="s">
        <v>2694</v>
      </c>
      <c r="L388" s="497" t="s">
        <v>2695</v>
      </c>
      <c r="M388" s="501"/>
      <c r="N388" s="502"/>
    </row>
    <row r="389" spans="1:14" ht="24" customHeight="1">
      <c r="A389" s="497">
        <v>8</v>
      </c>
      <c r="B389" s="497" t="s">
        <v>1773</v>
      </c>
      <c r="C389" s="497" t="s">
        <v>2698</v>
      </c>
      <c r="D389" s="497">
        <v>30430</v>
      </c>
      <c r="E389" s="497" t="s">
        <v>2699</v>
      </c>
      <c r="F389" s="498">
        <v>520</v>
      </c>
      <c r="G389" s="499" cm="1">
        <f t="array" aca="1" ref="G389" ca="1">INDIRECT( VLOOKUP(D389,参照マップ!A:E, 5, FALSE) )</f>
        <v>0</v>
      </c>
      <c r="H389" s="500"/>
      <c r="I389" s="497"/>
      <c r="J389" s="497">
        <v>387</v>
      </c>
      <c r="K389" s="497" t="s">
        <v>2700</v>
      </c>
      <c r="L389" s="497" t="s">
        <v>2701</v>
      </c>
      <c r="M389" s="501"/>
      <c r="N389" s="502"/>
    </row>
    <row r="390" spans="1:14" ht="24" customHeight="1">
      <c r="A390" s="497">
        <v>8</v>
      </c>
      <c r="B390" s="497" t="s">
        <v>1773</v>
      </c>
      <c r="C390" s="497" t="s">
        <v>2702</v>
      </c>
      <c r="D390" s="497">
        <v>30400</v>
      </c>
      <c r="E390" s="497" t="s">
        <v>2703</v>
      </c>
      <c r="F390" s="498">
        <v>70</v>
      </c>
      <c r="G390" s="499" cm="1">
        <f t="array" aca="1" ref="G390" ca="1">INDIRECT( VLOOKUP(D390,参照マップ!A:E, 5, FALSE) )</f>
        <v>0</v>
      </c>
      <c r="H390" s="500"/>
      <c r="I390" s="497"/>
      <c r="J390" s="497">
        <v>388</v>
      </c>
      <c r="K390" s="497" t="s">
        <v>2704</v>
      </c>
      <c r="L390" s="497" t="s">
        <v>2705</v>
      </c>
      <c r="M390" s="501"/>
      <c r="N390" s="502"/>
    </row>
    <row r="391" spans="1:14" ht="24" customHeight="1">
      <c r="A391" s="497">
        <v>8</v>
      </c>
      <c r="B391" s="497" t="s">
        <v>1773</v>
      </c>
      <c r="C391" s="497" t="s">
        <v>2706</v>
      </c>
      <c r="D391" s="497">
        <v>30410</v>
      </c>
      <c r="E391" s="497" t="s">
        <v>2707</v>
      </c>
      <c r="F391" s="498">
        <v>610</v>
      </c>
      <c r="G391" s="499" cm="1">
        <f t="array" aca="1" ref="G391" ca="1">INDIRECT( VLOOKUP(D391,参照マップ!A:E, 5, FALSE) )</f>
        <v>0</v>
      </c>
      <c r="H391" s="500"/>
      <c r="I391" s="497"/>
      <c r="J391" s="497">
        <v>389</v>
      </c>
      <c r="K391" s="497" t="s">
        <v>2704</v>
      </c>
      <c r="L391" s="497" t="s">
        <v>2705</v>
      </c>
      <c r="M391" s="501"/>
      <c r="N391" s="502"/>
    </row>
    <row r="392" spans="1:14" ht="24" customHeight="1">
      <c r="A392" s="497">
        <v>8</v>
      </c>
      <c r="B392" s="497" t="s">
        <v>1773</v>
      </c>
      <c r="C392" s="497" t="s">
        <v>2708</v>
      </c>
      <c r="D392" s="497">
        <v>30340</v>
      </c>
      <c r="E392" s="497" t="s">
        <v>2709</v>
      </c>
      <c r="F392" s="498">
        <v>60</v>
      </c>
      <c r="G392" s="499" cm="1">
        <f t="array" aca="1" ref="G392" ca="1">INDIRECT( VLOOKUP(D392,参照マップ!A:E, 5, FALSE) )</f>
        <v>0</v>
      </c>
      <c r="H392" s="500"/>
      <c r="I392" s="497"/>
      <c r="J392" s="497">
        <v>390</v>
      </c>
      <c r="K392" s="497" t="s">
        <v>2710</v>
      </c>
      <c r="L392" s="497" t="s">
        <v>2711</v>
      </c>
      <c r="M392" s="501"/>
      <c r="N392" s="502"/>
    </row>
    <row r="393" spans="1:14" ht="24" customHeight="1">
      <c r="A393" s="497">
        <v>8</v>
      </c>
      <c r="B393" s="497" t="s">
        <v>1773</v>
      </c>
      <c r="C393" s="497" t="s">
        <v>2712</v>
      </c>
      <c r="D393" s="497">
        <v>30350</v>
      </c>
      <c r="E393" s="497" t="s">
        <v>2713</v>
      </c>
      <c r="F393" s="498">
        <v>395</v>
      </c>
      <c r="G393" s="499" cm="1">
        <f t="array" aca="1" ref="G393" ca="1">INDIRECT( VLOOKUP(D393,参照マップ!A:E, 5, FALSE) )</f>
        <v>0</v>
      </c>
      <c r="H393" s="500"/>
      <c r="I393" s="497"/>
      <c r="J393" s="497">
        <v>391</v>
      </c>
      <c r="K393" s="497" t="s">
        <v>2710</v>
      </c>
      <c r="L393" s="497" t="s">
        <v>2711</v>
      </c>
      <c r="M393" s="501"/>
      <c r="N393" s="502"/>
    </row>
    <row r="394" spans="1:14" ht="24" customHeight="1">
      <c r="A394" s="497">
        <v>8</v>
      </c>
      <c r="B394" s="497" t="s">
        <v>1773</v>
      </c>
      <c r="C394" s="497" t="s">
        <v>2714</v>
      </c>
      <c r="D394" s="497">
        <v>30370</v>
      </c>
      <c r="E394" s="497" t="s">
        <v>2715</v>
      </c>
      <c r="F394" s="498">
        <v>535</v>
      </c>
      <c r="G394" s="499" cm="1">
        <f t="array" aca="1" ref="G394" ca="1">INDIRECT( VLOOKUP(D394,参照マップ!A:E, 5, FALSE) )</f>
        <v>0</v>
      </c>
      <c r="H394" s="500"/>
      <c r="I394" s="497"/>
      <c r="J394" s="497">
        <v>392</v>
      </c>
      <c r="K394" s="497" t="s">
        <v>2716</v>
      </c>
      <c r="L394" s="497" t="s">
        <v>2717</v>
      </c>
      <c r="M394" s="501"/>
      <c r="N394" s="502"/>
    </row>
    <row r="395" spans="1:14" ht="24" customHeight="1">
      <c r="A395" s="497">
        <v>8</v>
      </c>
      <c r="B395" s="497" t="s">
        <v>1773</v>
      </c>
      <c r="C395" s="497" t="s">
        <v>2718</v>
      </c>
      <c r="D395" s="497">
        <v>30390</v>
      </c>
      <c r="E395" s="497" t="s">
        <v>2719</v>
      </c>
      <c r="F395" s="498">
        <v>55</v>
      </c>
      <c r="G395" s="499" cm="1">
        <f t="array" aca="1" ref="G395" ca="1">INDIRECT( VLOOKUP(D395,参照マップ!A:E, 5, FALSE) )</f>
        <v>0</v>
      </c>
      <c r="H395" s="500"/>
      <c r="I395" s="497"/>
      <c r="J395" s="497">
        <v>393</v>
      </c>
      <c r="K395" s="497" t="s">
        <v>2716</v>
      </c>
      <c r="L395" s="497" t="s">
        <v>2717</v>
      </c>
      <c r="M395" s="501"/>
      <c r="N395" s="502"/>
    </row>
    <row r="396" spans="1:14" ht="24" customHeight="1">
      <c r="A396" s="497">
        <v>8</v>
      </c>
      <c r="B396" s="497" t="s">
        <v>1773</v>
      </c>
      <c r="C396" s="497" t="s">
        <v>2720</v>
      </c>
      <c r="D396" s="497">
        <v>30160</v>
      </c>
      <c r="E396" s="497" t="s">
        <v>1206</v>
      </c>
      <c r="F396" s="498">
        <v>20</v>
      </c>
      <c r="G396" s="499" cm="1">
        <f t="array" aca="1" ref="G396" ca="1">INDIRECT( VLOOKUP(D396,参照マップ!A:E, 5, FALSE) )</f>
        <v>0</v>
      </c>
      <c r="H396" s="500"/>
      <c r="I396" s="497"/>
      <c r="J396" s="497">
        <v>394</v>
      </c>
      <c r="K396" s="497" t="s">
        <v>2721</v>
      </c>
      <c r="L396" s="497" t="s">
        <v>2722</v>
      </c>
      <c r="M396" s="501"/>
      <c r="N396" s="502"/>
    </row>
    <row r="397" spans="1:14" ht="24" customHeight="1">
      <c r="A397" s="497">
        <v>8</v>
      </c>
      <c r="B397" s="497" t="s">
        <v>1773</v>
      </c>
      <c r="C397" s="497" t="s">
        <v>2723</v>
      </c>
      <c r="D397" s="497">
        <v>30170</v>
      </c>
      <c r="E397" s="497" t="s">
        <v>1213</v>
      </c>
      <c r="F397" s="498">
        <v>55</v>
      </c>
      <c r="G397" s="499" cm="1">
        <f t="array" aca="1" ref="G397" ca="1">INDIRECT( VLOOKUP(D397,参照マップ!A:E, 5, FALSE) )</f>
        <v>0</v>
      </c>
      <c r="H397" s="500"/>
      <c r="I397" s="497"/>
      <c r="J397" s="497">
        <v>395</v>
      </c>
      <c r="K397" s="497" t="s">
        <v>2721</v>
      </c>
      <c r="L397" s="497" t="s">
        <v>2722</v>
      </c>
      <c r="M397" s="501"/>
      <c r="N397" s="502"/>
    </row>
    <row r="398" spans="1:14" ht="24" customHeight="1">
      <c r="A398" s="497">
        <v>8</v>
      </c>
      <c r="B398" s="497" t="s">
        <v>1773</v>
      </c>
      <c r="C398" s="497" t="s">
        <v>2724</v>
      </c>
      <c r="D398" s="497">
        <v>30180</v>
      </c>
      <c r="E398" s="497" t="s">
        <v>1221</v>
      </c>
      <c r="F398" s="498">
        <v>30</v>
      </c>
      <c r="G398" s="499" cm="1">
        <f t="array" aca="1" ref="G398" ca="1">INDIRECT( VLOOKUP(D398,参照マップ!A:E, 5, FALSE) )</f>
        <v>0</v>
      </c>
      <c r="H398" s="500"/>
      <c r="I398" s="497"/>
      <c r="J398" s="497">
        <v>396</v>
      </c>
      <c r="K398" s="497" t="s">
        <v>2721</v>
      </c>
      <c r="L398" s="497" t="s">
        <v>2722</v>
      </c>
      <c r="M398" s="501"/>
      <c r="N398" s="502"/>
    </row>
    <row r="399" spans="1:14" ht="24" customHeight="1">
      <c r="A399" s="497">
        <v>8</v>
      </c>
      <c r="B399" s="497" t="s">
        <v>1773</v>
      </c>
      <c r="C399" s="497" t="s">
        <v>2725</v>
      </c>
      <c r="D399" s="497">
        <v>30195</v>
      </c>
      <c r="E399" s="497" t="s">
        <v>2726</v>
      </c>
      <c r="F399" s="498">
        <v>30</v>
      </c>
      <c r="G399" s="499" cm="1">
        <f t="array" aca="1" ref="G399" ca="1">INDIRECT( VLOOKUP(D399,参照マップ!A:E, 5, FALSE) )</f>
        <v>0</v>
      </c>
      <c r="H399" s="500"/>
      <c r="I399" s="497"/>
      <c r="J399" s="497">
        <v>397</v>
      </c>
      <c r="K399" s="497" t="s">
        <v>2721</v>
      </c>
      <c r="L399" s="497" t="s">
        <v>2722</v>
      </c>
      <c r="M399" s="501"/>
      <c r="N399" s="502"/>
    </row>
    <row r="400" spans="1:14" ht="24" customHeight="1">
      <c r="A400" s="497">
        <v>8</v>
      </c>
      <c r="B400" s="497" t="s">
        <v>1773</v>
      </c>
      <c r="C400" s="497" t="s">
        <v>2727</v>
      </c>
      <c r="D400" s="497">
        <v>30202</v>
      </c>
      <c r="E400" s="497" t="s">
        <v>2728</v>
      </c>
      <c r="F400" s="498">
        <v>15</v>
      </c>
      <c r="G400" s="499" cm="1">
        <f t="array" aca="1" ref="G400" ca="1">INDIRECT( VLOOKUP(D400,参照マップ!A:E, 5, FALSE) )</f>
        <v>0</v>
      </c>
      <c r="H400" s="500"/>
      <c r="I400" s="497"/>
      <c r="J400" s="497">
        <v>398</v>
      </c>
      <c r="K400" s="497" t="s">
        <v>2721</v>
      </c>
      <c r="L400" s="497" t="s">
        <v>2722</v>
      </c>
      <c r="M400" s="501"/>
      <c r="N400" s="502"/>
    </row>
    <row r="401" spans="1:14" ht="24" customHeight="1">
      <c r="A401" s="497">
        <v>8</v>
      </c>
      <c r="B401" s="497" t="s">
        <v>1773</v>
      </c>
      <c r="C401" s="497" t="s">
        <v>2729</v>
      </c>
      <c r="D401" s="497">
        <v>30210</v>
      </c>
      <c r="E401" s="497" t="s">
        <v>2730</v>
      </c>
      <c r="F401" s="498">
        <v>95</v>
      </c>
      <c r="G401" s="499" cm="1">
        <f t="array" aca="1" ref="G401" ca="1">INDIRECT( VLOOKUP(D401,参照マップ!A:E, 5, FALSE) )</f>
        <v>0</v>
      </c>
      <c r="H401" s="500"/>
      <c r="I401" s="497"/>
      <c r="J401" s="497">
        <v>399</v>
      </c>
      <c r="K401" s="497" t="s">
        <v>2721</v>
      </c>
      <c r="L401" s="497" t="s">
        <v>2722</v>
      </c>
      <c r="M401" s="501"/>
      <c r="N401" s="502"/>
    </row>
    <row r="402" spans="1:14" ht="24" customHeight="1">
      <c r="A402" s="497">
        <v>8</v>
      </c>
      <c r="B402" s="497" t="s">
        <v>1773</v>
      </c>
      <c r="C402" s="497" t="s">
        <v>2731</v>
      </c>
      <c r="D402" s="497">
        <v>30220</v>
      </c>
      <c r="E402" s="497" t="s">
        <v>1252</v>
      </c>
      <c r="F402" s="498">
        <v>1415</v>
      </c>
      <c r="G402" s="499" cm="1">
        <f t="array" aca="1" ref="G402" ca="1">INDIRECT( VLOOKUP(D402,参照マップ!A:E, 5, FALSE) )</f>
        <v>0</v>
      </c>
      <c r="H402" s="500"/>
      <c r="I402" s="497"/>
      <c r="J402" s="497">
        <v>400</v>
      </c>
      <c r="K402" s="497" t="s">
        <v>2721</v>
      </c>
      <c r="L402" s="497" t="s">
        <v>2722</v>
      </c>
      <c r="M402" s="501"/>
      <c r="N402" s="502"/>
    </row>
    <row r="403" spans="1:14" ht="24" customHeight="1">
      <c r="A403" s="497">
        <v>8</v>
      </c>
      <c r="B403" s="497" t="s">
        <v>1773</v>
      </c>
      <c r="C403" s="497" t="s">
        <v>2732</v>
      </c>
      <c r="D403" s="497">
        <v>30240</v>
      </c>
      <c r="E403" s="497" t="s">
        <v>2733</v>
      </c>
      <c r="F403" s="498">
        <v>2160</v>
      </c>
      <c r="G403" s="499" cm="1">
        <f t="array" aca="1" ref="G403" ca="1">INDIRECT( VLOOKUP(D403,参照マップ!A:E, 5, FALSE) )</f>
        <v>0</v>
      </c>
      <c r="H403" s="500"/>
      <c r="I403" s="497"/>
      <c r="J403" s="497">
        <v>401</v>
      </c>
      <c r="K403" s="497" t="s">
        <v>2721</v>
      </c>
      <c r="L403" s="497" t="s">
        <v>2722</v>
      </c>
      <c r="M403" s="501"/>
      <c r="N403" s="502"/>
    </row>
    <row r="404" spans="1:14" ht="24" customHeight="1">
      <c r="A404" s="497">
        <v>8</v>
      </c>
      <c r="B404" s="497" t="s">
        <v>1773</v>
      </c>
      <c r="C404" s="497" t="s">
        <v>2734</v>
      </c>
      <c r="D404" s="497">
        <v>30250</v>
      </c>
      <c r="E404" s="497" t="s">
        <v>2735</v>
      </c>
      <c r="F404" s="498">
        <v>25</v>
      </c>
      <c r="G404" s="499" cm="1">
        <f t="array" aca="1" ref="G404" ca="1">INDIRECT( VLOOKUP(D404,参照マップ!A:E, 5, FALSE) )</f>
        <v>0</v>
      </c>
      <c r="H404" s="500"/>
      <c r="I404" s="497"/>
      <c r="J404" s="497">
        <v>402</v>
      </c>
      <c r="K404" s="497" t="s">
        <v>2721</v>
      </c>
      <c r="L404" s="497" t="s">
        <v>2722</v>
      </c>
      <c r="M404" s="501"/>
      <c r="N404" s="502"/>
    </row>
    <row r="405" spans="1:14" ht="24" customHeight="1">
      <c r="A405" s="497">
        <v>8</v>
      </c>
      <c r="B405" s="497" t="s">
        <v>1773</v>
      </c>
      <c r="C405" s="497" t="s">
        <v>2736</v>
      </c>
      <c r="D405" s="497">
        <v>30110</v>
      </c>
      <c r="E405" s="497" t="s">
        <v>1267</v>
      </c>
      <c r="F405" s="498">
        <v>15</v>
      </c>
      <c r="G405" s="499" cm="1">
        <f t="array" aca="1" ref="G405" ca="1">INDIRECT( VLOOKUP(D405,参照マップ!A:E, 5, FALSE) )</f>
        <v>0</v>
      </c>
      <c r="H405" s="500"/>
      <c r="I405" s="497"/>
      <c r="J405" s="497">
        <v>403</v>
      </c>
      <c r="K405" s="497" t="s">
        <v>2737</v>
      </c>
      <c r="L405" s="497" t="s">
        <v>2738</v>
      </c>
      <c r="M405" s="501"/>
      <c r="N405" s="502"/>
    </row>
    <row r="406" spans="1:14" ht="24" customHeight="1">
      <c r="A406" s="497">
        <v>8</v>
      </c>
      <c r="B406" s="497" t="s">
        <v>1773</v>
      </c>
      <c r="C406" s="497" t="s">
        <v>2739</v>
      </c>
      <c r="D406" s="497">
        <v>30120</v>
      </c>
      <c r="E406" s="497" t="s">
        <v>2740</v>
      </c>
      <c r="F406" s="498">
        <v>55</v>
      </c>
      <c r="G406" s="499" cm="1">
        <f t="array" aca="1" ref="G406" ca="1">INDIRECT( VLOOKUP(D406,参照マップ!A:E, 5, FALSE) )</f>
        <v>0</v>
      </c>
      <c r="H406" s="500"/>
      <c r="I406" s="497"/>
      <c r="J406" s="497">
        <v>404</v>
      </c>
      <c r="K406" s="497" t="s">
        <v>2737</v>
      </c>
      <c r="L406" s="497" t="s">
        <v>2738</v>
      </c>
      <c r="M406" s="501"/>
      <c r="N406" s="502"/>
    </row>
    <row r="407" spans="1:14" ht="24" customHeight="1">
      <c r="A407" s="497">
        <v>8</v>
      </c>
      <c r="B407" s="497" t="s">
        <v>1773</v>
      </c>
      <c r="C407" s="497" t="s">
        <v>2741</v>
      </c>
      <c r="D407" s="497">
        <v>30130</v>
      </c>
      <c r="E407" s="497" t="s">
        <v>2742</v>
      </c>
      <c r="F407" s="498">
        <v>195</v>
      </c>
      <c r="G407" s="499" cm="1">
        <f t="array" aca="1" ref="G407" ca="1">INDIRECT( VLOOKUP(D407,参照マップ!A:E, 5, FALSE) )</f>
        <v>0</v>
      </c>
      <c r="H407" s="500"/>
      <c r="I407" s="497"/>
      <c r="J407" s="497">
        <v>405</v>
      </c>
      <c r="K407" s="497" t="s">
        <v>2737</v>
      </c>
      <c r="L407" s="497" t="s">
        <v>2738</v>
      </c>
      <c r="M407" s="501"/>
      <c r="N407" s="502"/>
    </row>
    <row r="408" spans="1:14" ht="24" customHeight="1">
      <c r="A408" s="497">
        <v>8</v>
      </c>
      <c r="B408" s="497" t="s">
        <v>1773</v>
      </c>
      <c r="C408" s="497" t="s">
        <v>2743</v>
      </c>
      <c r="D408" s="497">
        <v>30131</v>
      </c>
      <c r="E408" s="497" t="s">
        <v>1288</v>
      </c>
      <c r="F408" s="498">
        <v>80</v>
      </c>
      <c r="G408" s="499" cm="1">
        <f t="array" aca="1" ref="G408" ca="1">INDIRECT( VLOOKUP(D408,参照マップ!A:E, 5, FALSE) )</f>
        <v>0</v>
      </c>
      <c r="H408" s="500"/>
      <c r="I408" s="497"/>
      <c r="J408" s="497">
        <v>406</v>
      </c>
      <c r="K408" s="497" t="s">
        <v>2737</v>
      </c>
      <c r="L408" s="497" t="s">
        <v>2738</v>
      </c>
      <c r="M408" s="501"/>
      <c r="N408" s="502"/>
    </row>
    <row r="409" spans="1:14" ht="24" customHeight="1">
      <c r="A409" s="497">
        <v>8</v>
      </c>
      <c r="B409" s="497" t="s">
        <v>1773</v>
      </c>
      <c r="C409" s="497" t="s">
        <v>2744</v>
      </c>
      <c r="D409" s="497">
        <v>30140</v>
      </c>
      <c r="E409" s="497" t="s">
        <v>1294</v>
      </c>
      <c r="F409" s="498">
        <v>65</v>
      </c>
      <c r="G409" s="499" cm="1">
        <f t="array" aca="1" ref="G409" ca="1">INDIRECT( VLOOKUP(D409,参照マップ!A:E, 5, FALSE) )</f>
        <v>0</v>
      </c>
      <c r="H409" s="500"/>
      <c r="I409" s="497"/>
      <c r="J409" s="497">
        <v>407</v>
      </c>
      <c r="K409" s="497" t="s">
        <v>2737</v>
      </c>
      <c r="L409" s="497" t="s">
        <v>2738</v>
      </c>
      <c r="M409" s="501"/>
      <c r="N409" s="502"/>
    </row>
    <row r="410" spans="1:14" ht="24" customHeight="1">
      <c r="A410" s="497">
        <v>8</v>
      </c>
      <c r="B410" s="497" t="s">
        <v>1773</v>
      </c>
      <c r="C410" s="497" t="s">
        <v>2745</v>
      </c>
      <c r="D410" s="497">
        <v>30090</v>
      </c>
      <c r="E410" s="497" t="s">
        <v>2746</v>
      </c>
      <c r="F410" s="498">
        <v>680</v>
      </c>
      <c r="G410" s="499" cm="1">
        <f t="array" aca="1" ref="G410" ca="1">INDIRECT( VLOOKUP(D410,参照マップ!A:E, 5, FALSE) )</f>
        <v>0</v>
      </c>
      <c r="H410" s="500"/>
      <c r="I410" s="497"/>
      <c r="J410" s="497">
        <v>408</v>
      </c>
      <c r="K410" s="497" t="s">
        <v>2747</v>
      </c>
      <c r="L410" s="497" t="s">
        <v>2748</v>
      </c>
      <c r="M410" s="501"/>
      <c r="N410" s="502"/>
    </row>
    <row r="411" spans="1:14" ht="24" customHeight="1">
      <c r="A411" s="497">
        <v>8</v>
      </c>
      <c r="B411" s="497" t="s">
        <v>1773</v>
      </c>
      <c r="C411" s="497" t="s">
        <v>2749</v>
      </c>
      <c r="D411" s="497">
        <v>30070</v>
      </c>
      <c r="E411" s="497" t="s">
        <v>2750</v>
      </c>
      <c r="F411" s="498">
        <v>315</v>
      </c>
      <c r="G411" s="499" cm="1">
        <f t="array" aca="1" ref="G411" ca="1">INDIRECT( VLOOKUP(D411,参照マップ!A:E, 5, FALSE) )</f>
        <v>0</v>
      </c>
      <c r="H411" s="500"/>
      <c r="I411" s="497"/>
      <c r="J411" s="497">
        <v>409</v>
      </c>
      <c r="K411" s="497" t="s">
        <v>2751</v>
      </c>
      <c r="L411" s="497" t="s">
        <v>2752</v>
      </c>
      <c r="M411" s="501"/>
      <c r="N411" s="502"/>
    </row>
    <row r="412" spans="1:14" ht="24" customHeight="1">
      <c r="A412" s="497">
        <v>8</v>
      </c>
      <c r="B412" s="497" t="s">
        <v>1773</v>
      </c>
      <c r="C412" s="497" t="s">
        <v>2753</v>
      </c>
      <c r="D412" s="497">
        <v>30100</v>
      </c>
      <c r="E412" s="497" t="s">
        <v>2754</v>
      </c>
      <c r="F412" s="498">
        <v>1105</v>
      </c>
      <c r="G412" s="499" cm="1">
        <f t="array" aca="1" ref="G412" ca="1">INDIRECT( VLOOKUP(D412,参照マップ!A:E, 5, FALSE) )</f>
        <v>0</v>
      </c>
      <c r="H412" s="500"/>
      <c r="I412" s="497"/>
      <c r="J412" s="497">
        <v>410</v>
      </c>
      <c r="K412" s="497" t="s">
        <v>2755</v>
      </c>
      <c r="L412" s="497" t="s">
        <v>2756</v>
      </c>
      <c r="M412" s="501"/>
      <c r="N412" s="502"/>
    </row>
    <row r="413" spans="1:14" ht="24" customHeight="1">
      <c r="A413" s="497">
        <v>8</v>
      </c>
      <c r="B413" s="497" t="s">
        <v>1773</v>
      </c>
      <c r="C413" s="497" t="s">
        <v>2757</v>
      </c>
      <c r="D413" s="497">
        <v>30010</v>
      </c>
      <c r="E413" s="497" t="s">
        <v>2758</v>
      </c>
      <c r="F413" s="498">
        <v>345</v>
      </c>
      <c r="G413" s="499" cm="1">
        <f t="array" aca="1" ref="G413" ca="1">INDIRECT( VLOOKUP(D413,参照マップ!A:E, 5, FALSE) )</f>
        <v>0</v>
      </c>
      <c r="H413" s="500"/>
      <c r="I413" s="497"/>
      <c r="J413" s="497">
        <v>411</v>
      </c>
      <c r="K413" s="497" t="s">
        <v>2755</v>
      </c>
      <c r="L413" s="497" t="s">
        <v>2756</v>
      </c>
      <c r="M413" s="501"/>
      <c r="N413" s="502"/>
    </row>
    <row r="414" spans="1:14" ht="24" customHeight="1">
      <c r="A414" s="497">
        <v>8</v>
      </c>
      <c r="B414" s="497" t="s">
        <v>1773</v>
      </c>
      <c r="C414" s="497" t="s">
        <v>2759</v>
      </c>
      <c r="D414" s="497">
        <v>16670</v>
      </c>
      <c r="E414" s="497" t="s">
        <v>2760</v>
      </c>
      <c r="F414" s="498">
        <v>40</v>
      </c>
      <c r="G414" s="499" cm="1">
        <f t="array" aca="1" ref="G414" ca="1">INDIRECT( VLOOKUP(D414,参照マップ!A:E, 5, FALSE) )</f>
        <v>0</v>
      </c>
      <c r="H414" s="500"/>
      <c r="I414" s="497"/>
      <c r="J414" s="497">
        <v>412</v>
      </c>
      <c r="K414" s="497" t="s">
        <v>2690</v>
      </c>
      <c r="L414" s="497" t="s">
        <v>2691</v>
      </c>
      <c r="M414" s="501"/>
      <c r="N414" s="502"/>
    </row>
    <row r="415" spans="1:14" ht="24" customHeight="1">
      <c r="A415" s="497">
        <v>8</v>
      </c>
      <c r="B415" s="497" t="s">
        <v>1773</v>
      </c>
      <c r="C415" s="497" t="s">
        <v>2761</v>
      </c>
      <c r="D415" s="497">
        <v>16660</v>
      </c>
      <c r="E415" s="497" t="s">
        <v>2762</v>
      </c>
      <c r="F415" s="498">
        <v>55</v>
      </c>
      <c r="G415" s="499" cm="1">
        <f t="array" aca="1" ref="G415" ca="1">INDIRECT( VLOOKUP(D415,参照マップ!A:E, 5, FALSE) )</f>
        <v>0</v>
      </c>
      <c r="H415" s="500"/>
      <c r="I415" s="497"/>
      <c r="J415" s="497">
        <v>413</v>
      </c>
      <c r="K415" s="497" t="s">
        <v>2690</v>
      </c>
      <c r="L415" s="497" t="s">
        <v>2691</v>
      </c>
      <c r="M415" s="501"/>
      <c r="N415" s="502"/>
    </row>
    <row r="416" spans="1:14" ht="24" customHeight="1">
      <c r="A416" s="497">
        <v>8</v>
      </c>
      <c r="B416" s="497" t="s">
        <v>1773</v>
      </c>
      <c r="C416" s="497" t="s">
        <v>2763</v>
      </c>
      <c r="D416" s="497">
        <v>30280</v>
      </c>
      <c r="E416" s="497" t="s">
        <v>2764</v>
      </c>
      <c r="F416" s="498">
        <v>55</v>
      </c>
      <c r="G416" s="499" cm="1">
        <f t="array" aca="1" ref="G416" ca="1">INDIRECT( VLOOKUP(D416,参照マップ!A:E, 5, FALSE) )</f>
        <v>0</v>
      </c>
      <c r="H416" s="500"/>
      <c r="I416" s="497"/>
      <c r="J416" s="497">
        <v>414</v>
      </c>
      <c r="K416" s="497" t="s">
        <v>2765</v>
      </c>
      <c r="L416" s="497" t="s">
        <v>2766</v>
      </c>
      <c r="M416" s="501"/>
      <c r="N416" s="502"/>
    </row>
    <row r="417" spans="1:14" ht="24" customHeight="1">
      <c r="A417" s="497">
        <v>8</v>
      </c>
      <c r="B417" s="497" t="s">
        <v>1773</v>
      </c>
      <c r="C417" s="497" t="s">
        <v>2769</v>
      </c>
      <c r="D417" s="497">
        <v>30300</v>
      </c>
      <c r="E417" s="497" t="s">
        <v>2770</v>
      </c>
      <c r="F417" s="498">
        <v>130</v>
      </c>
      <c r="G417" s="499" cm="1">
        <f t="array" aca="1" ref="G417" ca="1">INDIRECT( VLOOKUP(D417,参照マップ!A:E, 5, FALSE) )</f>
        <v>0</v>
      </c>
      <c r="H417" s="500"/>
      <c r="I417" s="497"/>
      <c r="J417" s="497">
        <v>415</v>
      </c>
      <c r="K417" s="497" t="s">
        <v>2767</v>
      </c>
      <c r="L417" s="497" t="s">
        <v>2768</v>
      </c>
      <c r="M417" s="501"/>
      <c r="N417" s="502"/>
    </row>
    <row r="418" spans="1:14" ht="24" customHeight="1">
      <c r="A418" s="497">
        <v>8</v>
      </c>
      <c r="B418" s="497" t="s">
        <v>1773</v>
      </c>
      <c r="C418" s="497" t="s">
        <v>2771</v>
      </c>
      <c r="D418" s="497">
        <v>30310</v>
      </c>
      <c r="E418" s="497" t="s">
        <v>2772</v>
      </c>
      <c r="F418" s="498">
        <v>165</v>
      </c>
      <c r="G418" s="499" cm="1">
        <f t="array" aca="1" ref="G418" ca="1">INDIRECT( VLOOKUP(D418,参照マップ!A:E, 5, FALSE) )</f>
        <v>0</v>
      </c>
      <c r="H418" s="500"/>
      <c r="I418" s="497"/>
      <c r="J418" s="497">
        <v>416</v>
      </c>
      <c r="K418" s="497" t="s">
        <v>2773</v>
      </c>
      <c r="L418" s="497" t="s">
        <v>2774</v>
      </c>
      <c r="M418" s="501"/>
      <c r="N418" s="502"/>
    </row>
    <row r="419" spans="1:14" ht="24" customHeight="1">
      <c r="A419" s="497">
        <v>9</v>
      </c>
      <c r="B419" s="497" t="s">
        <v>1773</v>
      </c>
      <c r="C419" s="497" t="s">
        <v>2775</v>
      </c>
      <c r="D419" s="497">
        <v>19020</v>
      </c>
      <c r="E419" s="497" t="s">
        <v>2776</v>
      </c>
      <c r="F419" s="498">
        <v>850</v>
      </c>
      <c r="G419" s="499" cm="1">
        <f t="array" aca="1" ref="G419" ca="1">INDIRECT( VLOOKUP(D419,参照マップ!A:E, 5, FALSE) )</f>
        <v>0</v>
      </c>
      <c r="H419" s="500"/>
      <c r="I419" s="497"/>
      <c r="J419" s="497">
        <v>417</v>
      </c>
      <c r="K419" s="497" t="s">
        <v>2777</v>
      </c>
      <c r="L419" s="497" t="s">
        <v>2778</v>
      </c>
      <c r="M419" s="501"/>
      <c r="N419" s="502"/>
    </row>
    <row r="420" spans="1:14" ht="24" customHeight="1">
      <c r="A420" s="497">
        <v>9</v>
      </c>
      <c r="B420" s="497" t="s">
        <v>1773</v>
      </c>
      <c r="C420" s="497" t="s">
        <v>2779</v>
      </c>
      <c r="D420" s="497">
        <v>19030</v>
      </c>
      <c r="E420" s="497" t="s">
        <v>2780</v>
      </c>
      <c r="F420" s="498">
        <v>25</v>
      </c>
      <c r="G420" s="499" cm="1">
        <f t="array" aca="1" ref="G420" ca="1">INDIRECT( VLOOKUP(D420,参照マップ!A:E, 5, FALSE) )</f>
        <v>0</v>
      </c>
      <c r="H420" s="500"/>
      <c r="I420" s="497"/>
      <c r="J420" s="497">
        <v>418</v>
      </c>
      <c r="K420" s="497" t="s">
        <v>2777</v>
      </c>
      <c r="L420" s="497" t="s">
        <v>2778</v>
      </c>
      <c r="M420" s="501"/>
      <c r="N420" s="502"/>
    </row>
    <row r="421" spans="1:14" ht="24" customHeight="1">
      <c r="A421" s="497">
        <v>9</v>
      </c>
      <c r="B421" s="497" t="s">
        <v>1773</v>
      </c>
      <c r="C421" s="497" t="s">
        <v>2781</v>
      </c>
      <c r="D421" s="497">
        <v>19040</v>
      </c>
      <c r="E421" s="497" t="s">
        <v>2782</v>
      </c>
      <c r="F421" s="498">
        <v>235</v>
      </c>
      <c r="G421" s="499" cm="1">
        <f t="array" aca="1" ref="G421" ca="1">INDIRECT( VLOOKUP(D421,参照マップ!A:E, 5, FALSE) )</f>
        <v>0</v>
      </c>
      <c r="H421" s="500"/>
      <c r="I421" s="497"/>
      <c r="J421" s="497">
        <v>419</v>
      </c>
      <c r="K421" s="497" t="s">
        <v>2777</v>
      </c>
      <c r="L421" s="497" t="s">
        <v>2778</v>
      </c>
      <c r="M421" s="501"/>
      <c r="N421" s="502"/>
    </row>
    <row r="422" spans="1:14" ht="24" customHeight="1">
      <c r="A422" s="497">
        <v>9</v>
      </c>
      <c r="B422" s="497" t="s">
        <v>1773</v>
      </c>
      <c r="C422" s="497" t="s">
        <v>2783</v>
      </c>
      <c r="D422" s="497">
        <v>19060</v>
      </c>
      <c r="E422" s="497" t="s">
        <v>2784</v>
      </c>
      <c r="F422" s="498">
        <v>3040</v>
      </c>
      <c r="G422" s="499" cm="1">
        <f t="array" aca="1" ref="G422" ca="1">INDIRECT( VLOOKUP(D422,参照マップ!A:E, 5, FALSE) )</f>
        <v>0</v>
      </c>
      <c r="H422" s="500"/>
      <c r="I422" s="497"/>
      <c r="J422" s="497">
        <v>420</v>
      </c>
      <c r="K422" s="497" t="s">
        <v>2777</v>
      </c>
      <c r="L422" s="497" t="s">
        <v>2778</v>
      </c>
      <c r="M422" s="501"/>
      <c r="N422" s="502"/>
    </row>
    <row r="423" spans="1:14" ht="24" customHeight="1">
      <c r="A423" s="497">
        <v>9</v>
      </c>
      <c r="B423" s="497" t="s">
        <v>1773</v>
      </c>
      <c r="C423" s="497" t="s">
        <v>2785</v>
      </c>
      <c r="D423" s="497">
        <v>19070</v>
      </c>
      <c r="E423" s="497" t="s">
        <v>2786</v>
      </c>
      <c r="F423" s="498">
        <v>3245</v>
      </c>
      <c r="G423" s="499" cm="1">
        <f t="array" aca="1" ref="G423" ca="1">INDIRECT( VLOOKUP(D423,参照マップ!A:E, 5, FALSE) )</f>
        <v>0</v>
      </c>
      <c r="H423" s="500"/>
      <c r="I423" s="497"/>
      <c r="J423" s="497">
        <v>421</v>
      </c>
      <c r="K423" s="497" t="s">
        <v>2777</v>
      </c>
      <c r="L423" s="497" t="s">
        <v>2778</v>
      </c>
      <c r="M423" s="501"/>
      <c r="N423" s="502"/>
    </row>
    <row r="424" spans="1:14" ht="24" customHeight="1">
      <c r="A424" s="497">
        <v>9</v>
      </c>
      <c r="B424" s="497" t="s">
        <v>1773</v>
      </c>
      <c r="C424" s="497" t="s">
        <v>2787</v>
      </c>
      <c r="D424" s="497">
        <v>19080</v>
      </c>
      <c r="E424" s="497" t="s">
        <v>2788</v>
      </c>
      <c r="F424" s="498">
        <v>3760</v>
      </c>
      <c r="G424" s="499" cm="1">
        <f t="array" aca="1" ref="G424" ca="1">INDIRECT( VLOOKUP(D424,参照マップ!A:E, 5, FALSE) )</f>
        <v>0</v>
      </c>
      <c r="H424" s="500"/>
      <c r="I424" s="497"/>
      <c r="J424" s="497">
        <v>422</v>
      </c>
      <c r="K424" s="497" t="s">
        <v>2777</v>
      </c>
      <c r="L424" s="497" t="s">
        <v>2778</v>
      </c>
      <c r="M424" s="501"/>
      <c r="N424" s="502"/>
    </row>
    <row r="425" spans="1:14" ht="24" customHeight="1">
      <c r="A425" s="497">
        <v>9</v>
      </c>
      <c r="B425" s="497" t="s">
        <v>1773</v>
      </c>
      <c r="C425" s="497" t="s">
        <v>2789</v>
      </c>
      <c r="D425" s="497">
        <v>19100</v>
      </c>
      <c r="E425" s="497" t="s">
        <v>2790</v>
      </c>
      <c r="F425" s="498">
        <v>2180</v>
      </c>
      <c r="G425" s="499" cm="1">
        <f t="array" aca="1" ref="G425" ca="1">INDIRECT( VLOOKUP(D425,参照マップ!A:E, 5, FALSE) )</f>
        <v>0</v>
      </c>
      <c r="H425" s="500"/>
      <c r="I425" s="497"/>
      <c r="J425" s="497">
        <v>423</v>
      </c>
      <c r="K425" s="497" t="s">
        <v>2777</v>
      </c>
      <c r="L425" s="497" t="s">
        <v>2778</v>
      </c>
      <c r="M425" s="501"/>
      <c r="N425" s="502"/>
    </row>
    <row r="426" spans="1:14" ht="24" customHeight="1">
      <c r="A426" s="497">
        <v>9</v>
      </c>
      <c r="B426" s="497" t="s">
        <v>1773</v>
      </c>
      <c r="C426" s="497" t="s">
        <v>2791</v>
      </c>
      <c r="D426" s="497">
        <v>19090</v>
      </c>
      <c r="E426" s="497" t="s">
        <v>2792</v>
      </c>
      <c r="F426" s="498">
        <v>145</v>
      </c>
      <c r="G426" s="499" cm="1">
        <f t="array" aca="1" ref="G426" ca="1">INDIRECT( VLOOKUP(D426,参照マップ!A:E, 5, FALSE) )</f>
        <v>0</v>
      </c>
      <c r="H426" s="500"/>
      <c r="I426" s="497"/>
      <c r="J426" s="497">
        <v>424</v>
      </c>
      <c r="K426" s="497" t="s">
        <v>2777</v>
      </c>
      <c r="L426" s="497" t="s">
        <v>2778</v>
      </c>
      <c r="M426" s="501"/>
      <c r="N426" s="502"/>
    </row>
    <row r="427" spans="1:14" ht="24" customHeight="1">
      <c r="A427" s="497">
        <v>9</v>
      </c>
      <c r="B427" s="497" t="s">
        <v>1773</v>
      </c>
      <c r="C427" s="497" t="s">
        <v>2793</v>
      </c>
      <c r="D427" s="497">
        <v>19140</v>
      </c>
      <c r="E427" s="497" t="s">
        <v>2794</v>
      </c>
      <c r="F427" s="498">
        <v>875</v>
      </c>
      <c r="G427" s="499" cm="1">
        <f t="array" aca="1" ref="G427" ca="1">INDIRECT( VLOOKUP(D427,参照マップ!A:E, 5, FALSE) )</f>
        <v>0</v>
      </c>
      <c r="H427" s="500"/>
      <c r="I427" s="497"/>
      <c r="J427" s="497">
        <v>425</v>
      </c>
      <c r="K427" s="497" t="s">
        <v>2777</v>
      </c>
      <c r="L427" s="497" t="s">
        <v>2778</v>
      </c>
      <c r="M427" s="501"/>
      <c r="N427" s="502"/>
    </row>
    <row r="428" spans="1:14" ht="24" customHeight="1">
      <c r="A428" s="497">
        <v>9</v>
      </c>
      <c r="B428" s="497" t="s">
        <v>1773</v>
      </c>
      <c r="C428" s="497" t="s">
        <v>2795</v>
      </c>
      <c r="D428" s="497">
        <v>19200</v>
      </c>
      <c r="E428" s="497" t="s">
        <v>2796</v>
      </c>
      <c r="F428" s="498">
        <v>665</v>
      </c>
      <c r="G428" s="499" cm="1">
        <f t="array" aca="1" ref="G428" ca="1">INDIRECT( VLOOKUP(D428,参照マップ!A:E, 5, FALSE) )</f>
        <v>0</v>
      </c>
      <c r="H428" s="500"/>
      <c r="I428" s="497"/>
      <c r="J428" s="497">
        <v>426</v>
      </c>
      <c r="K428" s="497" t="s">
        <v>2777</v>
      </c>
      <c r="L428" s="497" t="s">
        <v>2778</v>
      </c>
      <c r="M428" s="501"/>
      <c r="N428" s="502"/>
    </row>
    <row r="429" spans="1:14" ht="24" customHeight="1">
      <c r="A429" s="497">
        <v>9</v>
      </c>
      <c r="B429" s="497" t="s">
        <v>1773</v>
      </c>
      <c r="C429" s="497" t="s">
        <v>2797</v>
      </c>
      <c r="D429" s="497">
        <v>19110</v>
      </c>
      <c r="E429" s="497" t="s">
        <v>2798</v>
      </c>
      <c r="F429" s="498">
        <v>1470</v>
      </c>
      <c r="G429" s="499" cm="1">
        <f t="array" aca="1" ref="G429" ca="1">INDIRECT( VLOOKUP(D429,参照マップ!A:E, 5, FALSE) )</f>
        <v>0</v>
      </c>
      <c r="H429" s="500"/>
      <c r="I429" s="497"/>
      <c r="J429" s="497">
        <v>427</v>
      </c>
      <c r="K429" s="497" t="s">
        <v>2799</v>
      </c>
      <c r="L429" s="497" t="s">
        <v>2800</v>
      </c>
      <c r="M429" s="501"/>
      <c r="N429" s="502"/>
    </row>
    <row r="430" spans="1:14" ht="24" customHeight="1">
      <c r="A430" s="497">
        <v>9</v>
      </c>
      <c r="B430" s="497" t="s">
        <v>1773</v>
      </c>
      <c r="C430" s="497" t="s">
        <v>2801</v>
      </c>
      <c r="D430" s="497">
        <v>19160</v>
      </c>
      <c r="E430" s="497" t="s">
        <v>2802</v>
      </c>
      <c r="F430" s="498">
        <v>175</v>
      </c>
      <c r="G430" s="499" cm="1">
        <f t="array" aca="1" ref="G430" ca="1">INDIRECT( VLOOKUP(D430,参照マップ!A:E, 5, FALSE) )</f>
        <v>0</v>
      </c>
      <c r="H430" s="500"/>
      <c r="I430" s="497"/>
      <c r="J430" s="497">
        <v>428</v>
      </c>
      <c r="K430" s="497" t="s">
        <v>2803</v>
      </c>
      <c r="L430" s="497" t="s">
        <v>2804</v>
      </c>
      <c r="M430" s="501"/>
      <c r="N430" s="502"/>
    </row>
    <row r="431" spans="1:14" ht="24" customHeight="1">
      <c r="A431" s="497">
        <v>9</v>
      </c>
      <c r="B431" s="497" t="s">
        <v>1773</v>
      </c>
      <c r="C431" s="497" t="s">
        <v>2805</v>
      </c>
      <c r="D431" s="497">
        <v>19170</v>
      </c>
      <c r="E431" s="497" t="s">
        <v>2806</v>
      </c>
      <c r="F431" s="498">
        <v>65</v>
      </c>
      <c r="G431" s="499" cm="1">
        <f t="array" aca="1" ref="G431" ca="1">INDIRECT( VLOOKUP(D431,参照マップ!A:E, 5, FALSE) )</f>
        <v>0</v>
      </c>
      <c r="H431" s="500"/>
      <c r="I431" s="497"/>
      <c r="J431" s="497">
        <v>429</v>
      </c>
      <c r="K431" s="497" t="s">
        <v>2803</v>
      </c>
      <c r="L431" s="497" t="s">
        <v>2804</v>
      </c>
      <c r="M431" s="501"/>
      <c r="N431" s="502"/>
    </row>
    <row r="432" spans="1:14" ht="24" customHeight="1">
      <c r="A432" s="497">
        <v>9</v>
      </c>
      <c r="B432" s="497" t="s">
        <v>1773</v>
      </c>
      <c r="C432" s="497" t="s">
        <v>2807</v>
      </c>
      <c r="D432" s="497">
        <v>19180</v>
      </c>
      <c r="E432" s="497" t="s">
        <v>2808</v>
      </c>
      <c r="F432" s="498">
        <v>140</v>
      </c>
      <c r="G432" s="499" cm="1">
        <f t="array" aca="1" ref="G432" ca="1">INDIRECT( VLOOKUP(D432,参照マップ!A:E, 5, FALSE) )</f>
        <v>0</v>
      </c>
      <c r="H432" s="500"/>
      <c r="I432" s="497"/>
      <c r="J432" s="497">
        <v>430</v>
      </c>
      <c r="K432" s="497" t="s">
        <v>2803</v>
      </c>
      <c r="L432" s="497" t="s">
        <v>2804</v>
      </c>
      <c r="M432" s="501"/>
      <c r="N432" s="502"/>
    </row>
    <row r="433" spans="1:14" ht="24" customHeight="1">
      <c r="A433" s="497">
        <v>9</v>
      </c>
      <c r="B433" s="497" t="s">
        <v>1773</v>
      </c>
      <c r="C433" s="497" t="s">
        <v>2809</v>
      </c>
      <c r="D433" s="497">
        <v>19190</v>
      </c>
      <c r="E433" s="497" t="s">
        <v>2810</v>
      </c>
      <c r="F433" s="498">
        <v>865</v>
      </c>
      <c r="G433" s="499" cm="1">
        <f t="array" aca="1" ref="G433" ca="1">INDIRECT( VLOOKUP(D433,参照マップ!A:E, 5, FALSE) )</f>
        <v>0</v>
      </c>
      <c r="H433" s="500"/>
      <c r="I433" s="497"/>
      <c r="J433" s="497">
        <v>431</v>
      </c>
      <c r="K433" s="497" t="s">
        <v>2803</v>
      </c>
      <c r="L433" s="497" t="s">
        <v>2804</v>
      </c>
      <c r="M433" s="501"/>
      <c r="N433" s="502"/>
    </row>
    <row r="434" spans="1:14" ht="24" customHeight="1">
      <c r="A434" s="497">
        <v>9</v>
      </c>
      <c r="B434" s="497" t="s">
        <v>1773</v>
      </c>
      <c r="C434" s="497" t="s">
        <v>2811</v>
      </c>
      <c r="D434" s="497">
        <v>19210</v>
      </c>
      <c r="E434" s="497" t="s">
        <v>2812</v>
      </c>
      <c r="F434" s="498">
        <v>2005</v>
      </c>
      <c r="G434" s="499" cm="1">
        <f t="array" aca="1" ref="G434" ca="1">INDIRECT( VLOOKUP(D434,参照マップ!A:E, 5, FALSE) )</f>
        <v>0</v>
      </c>
      <c r="H434" s="500"/>
      <c r="I434" s="497"/>
      <c r="J434" s="497">
        <v>432</v>
      </c>
      <c r="K434" s="497" t="s">
        <v>2813</v>
      </c>
      <c r="L434" s="497" t="s">
        <v>2814</v>
      </c>
      <c r="M434" s="501"/>
      <c r="N434" s="502"/>
    </row>
    <row r="435" spans="1:14" ht="24" customHeight="1">
      <c r="A435" s="497">
        <v>9</v>
      </c>
      <c r="B435" s="497" t="s">
        <v>1773</v>
      </c>
      <c r="C435" s="497" t="s">
        <v>2815</v>
      </c>
      <c r="D435" s="497">
        <v>19220</v>
      </c>
      <c r="E435" s="497" t="s">
        <v>2816</v>
      </c>
      <c r="F435" s="498">
        <v>860</v>
      </c>
      <c r="G435" s="499" cm="1">
        <f t="array" aca="1" ref="G435" ca="1">INDIRECT( VLOOKUP(D435,参照マップ!A:E, 5, FALSE) )</f>
        <v>0</v>
      </c>
      <c r="H435" s="500"/>
      <c r="I435" s="497"/>
      <c r="J435" s="497">
        <v>433</v>
      </c>
      <c r="K435" s="497" t="s">
        <v>2817</v>
      </c>
      <c r="L435" s="497" t="s">
        <v>2818</v>
      </c>
      <c r="M435" s="501"/>
      <c r="N435" s="502"/>
    </row>
    <row r="436" spans="1:14" ht="24" customHeight="1">
      <c r="A436" s="497">
        <v>9</v>
      </c>
      <c r="B436" s="497" t="s">
        <v>1773</v>
      </c>
      <c r="C436" s="497" t="s">
        <v>2819</v>
      </c>
      <c r="D436" s="497">
        <v>19240</v>
      </c>
      <c r="E436" s="497" t="s">
        <v>2820</v>
      </c>
      <c r="F436" s="498">
        <v>1070</v>
      </c>
      <c r="G436" s="499" cm="1">
        <f t="array" aca="1" ref="G436" ca="1">INDIRECT( VLOOKUP(D436,参照マップ!A:E, 5, FALSE) )</f>
        <v>0</v>
      </c>
      <c r="H436" s="500"/>
      <c r="I436" s="497"/>
      <c r="J436" s="497">
        <v>434</v>
      </c>
      <c r="K436" s="497" t="s">
        <v>2821</v>
      </c>
      <c r="L436" s="497" t="s">
        <v>2822</v>
      </c>
      <c r="M436" s="501"/>
      <c r="N436" s="502"/>
    </row>
    <row r="437" spans="1:14" ht="24" customHeight="1">
      <c r="A437" s="497">
        <v>9</v>
      </c>
      <c r="B437" s="497" t="s">
        <v>1773</v>
      </c>
      <c r="C437" s="497" t="s">
        <v>2823</v>
      </c>
      <c r="D437" s="497">
        <v>19310</v>
      </c>
      <c r="E437" s="497" t="s">
        <v>2824</v>
      </c>
      <c r="F437" s="498">
        <v>360</v>
      </c>
      <c r="G437" s="499" cm="1">
        <f t="array" aca="1" ref="G437" ca="1">INDIRECT( VLOOKUP(D437,参照マップ!A:E, 5, FALSE) )</f>
        <v>0</v>
      </c>
      <c r="H437" s="500"/>
      <c r="I437" s="497"/>
      <c r="J437" s="497">
        <v>435</v>
      </c>
      <c r="K437" s="497" t="s">
        <v>2821</v>
      </c>
      <c r="L437" s="497" t="s">
        <v>2822</v>
      </c>
      <c r="M437" s="501"/>
      <c r="N437" s="502"/>
    </row>
    <row r="438" spans="1:14" ht="24" customHeight="1">
      <c r="A438" s="497">
        <v>9</v>
      </c>
      <c r="B438" s="497" t="s">
        <v>1773</v>
      </c>
      <c r="C438" s="497" t="s">
        <v>2825</v>
      </c>
      <c r="D438" s="497">
        <v>19250</v>
      </c>
      <c r="E438" s="497" t="s">
        <v>2826</v>
      </c>
      <c r="F438" s="498">
        <v>1360</v>
      </c>
      <c r="G438" s="499" cm="1">
        <f t="array" aca="1" ref="G438" ca="1">INDIRECT( VLOOKUP(D438,参照マップ!A:E, 5, FALSE) )</f>
        <v>0</v>
      </c>
      <c r="H438" s="500"/>
      <c r="I438" s="497"/>
      <c r="J438" s="497">
        <v>436</v>
      </c>
      <c r="K438" s="497" t="s">
        <v>2827</v>
      </c>
      <c r="L438" s="497" t="s">
        <v>2828</v>
      </c>
      <c r="M438" s="501"/>
      <c r="N438" s="502"/>
    </row>
    <row r="439" spans="1:14" ht="24" customHeight="1">
      <c r="A439" s="497">
        <v>9</v>
      </c>
      <c r="B439" s="497" t="s">
        <v>1773</v>
      </c>
      <c r="C439" s="497" t="s">
        <v>2829</v>
      </c>
      <c r="D439" s="497">
        <v>19260</v>
      </c>
      <c r="E439" s="497" t="s">
        <v>2830</v>
      </c>
      <c r="F439" s="498">
        <v>2770</v>
      </c>
      <c r="G439" s="499" cm="1">
        <f t="array" aca="1" ref="G439" ca="1">INDIRECT( VLOOKUP(D439,参照マップ!A:E, 5, FALSE) )</f>
        <v>0</v>
      </c>
      <c r="H439" s="500"/>
      <c r="I439" s="497"/>
      <c r="J439" s="497">
        <v>437</v>
      </c>
      <c r="K439" s="497" t="s">
        <v>2827</v>
      </c>
      <c r="L439" s="497" t="s">
        <v>2828</v>
      </c>
      <c r="M439" s="501"/>
      <c r="N439" s="502"/>
    </row>
    <row r="440" spans="1:14" ht="24" customHeight="1">
      <c r="A440" s="497">
        <v>9</v>
      </c>
      <c r="B440" s="497" t="s">
        <v>1773</v>
      </c>
      <c r="C440" s="497" t="s">
        <v>2831</v>
      </c>
      <c r="D440" s="497">
        <v>19280</v>
      </c>
      <c r="E440" s="497" t="s">
        <v>2832</v>
      </c>
      <c r="F440" s="498">
        <v>235</v>
      </c>
      <c r="G440" s="499" cm="1">
        <f t="array" aca="1" ref="G440" ca="1">INDIRECT( VLOOKUP(D440,参照マップ!A:E, 5, FALSE) )</f>
        <v>0</v>
      </c>
      <c r="H440" s="500"/>
      <c r="I440" s="497"/>
      <c r="J440" s="497">
        <v>438</v>
      </c>
      <c r="K440" s="497" t="s">
        <v>2827</v>
      </c>
      <c r="L440" s="497" t="s">
        <v>2828</v>
      </c>
      <c r="M440" s="501"/>
      <c r="N440" s="502"/>
    </row>
    <row r="441" spans="1:14" ht="24" customHeight="1">
      <c r="A441" s="497">
        <v>9</v>
      </c>
      <c r="B441" s="497" t="s">
        <v>1773</v>
      </c>
      <c r="C441" s="497" t="s">
        <v>2833</v>
      </c>
      <c r="D441" s="497">
        <v>19320</v>
      </c>
      <c r="E441" s="497" t="s">
        <v>2834</v>
      </c>
      <c r="F441" s="498">
        <v>140</v>
      </c>
      <c r="G441" s="499" cm="1">
        <f t="array" aca="1" ref="G441" ca="1">INDIRECT( VLOOKUP(D441,参照マップ!A:E, 5, FALSE) )</f>
        <v>0</v>
      </c>
      <c r="H441" s="500"/>
      <c r="I441" s="497"/>
      <c r="J441" s="497">
        <v>439</v>
      </c>
      <c r="K441" s="497" t="s">
        <v>2835</v>
      </c>
      <c r="L441" s="497" t="s">
        <v>2836</v>
      </c>
      <c r="M441" s="501"/>
      <c r="N441" s="502"/>
    </row>
    <row r="442" spans="1:14" ht="24" customHeight="1">
      <c r="A442" s="497">
        <v>9</v>
      </c>
      <c r="B442" s="497" t="s">
        <v>1773</v>
      </c>
      <c r="C442" s="497" t="s">
        <v>2837</v>
      </c>
      <c r="D442" s="497">
        <v>19330</v>
      </c>
      <c r="E442" s="497" t="s">
        <v>2838</v>
      </c>
      <c r="F442" s="498">
        <v>820</v>
      </c>
      <c r="G442" s="499" cm="1">
        <f t="array" aca="1" ref="G442" ca="1">INDIRECT( VLOOKUP(D442,参照マップ!A:E, 5, FALSE) )</f>
        <v>0</v>
      </c>
      <c r="H442" s="500"/>
      <c r="I442" s="497"/>
      <c r="J442" s="497">
        <v>440</v>
      </c>
      <c r="K442" s="497" t="s">
        <v>2835</v>
      </c>
      <c r="L442" s="497" t="s">
        <v>2836</v>
      </c>
      <c r="M442" s="501"/>
      <c r="N442" s="502"/>
    </row>
    <row r="443" spans="1:14" ht="24" customHeight="1">
      <c r="A443" s="497">
        <v>9</v>
      </c>
      <c r="B443" s="497" t="s">
        <v>1773</v>
      </c>
      <c r="C443" s="497" t="s">
        <v>2839</v>
      </c>
      <c r="D443" s="497">
        <v>19350</v>
      </c>
      <c r="E443" s="497" t="s">
        <v>2840</v>
      </c>
      <c r="F443" s="498">
        <v>1795</v>
      </c>
      <c r="G443" s="499" cm="1">
        <f t="array" aca="1" ref="G443" ca="1">INDIRECT( VLOOKUP(D443,参照マップ!A:E, 5, FALSE) )</f>
        <v>0</v>
      </c>
      <c r="H443" s="500"/>
      <c r="I443" s="497"/>
      <c r="J443" s="497">
        <v>441</v>
      </c>
      <c r="K443" s="497" t="s">
        <v>2841</v>
      </c>
      <c r="L443" s="497" t="s">
        <v>2842</v>
      </c>
      <c r="M443" s="501"/>
      <c r="N443" s="502"/>
    </row>
    <row r="444" spans="1:14" ht="24" customHeight="1">
      <c r="A444" s="497">
        <v>9</v>
      </c>
      <c r="B444" s="497" t="s">
        <v>1773</v>
      </c>
      <c r="C444" s="497" t="s">
        <v>2843</v>
      </c>
      <c r="D444" s="497">
        <v>19360</v>
      </c>
      <c r="E444" s="497" t="s">
        <v>2844</v>
      </c>
      <c r="F444" s="498">
        <v>655</v>
      </c>
      <c r="G444" s="499" cm="1">
        <f t="array" aca="1" ref="G444" ca="1">INDIRECT( VLOOKUP(D444,参照マップ!A:E, 5, FALSE) )</f>
        <v>0</v>
      </c>
      <c r="H444" s="500"/>
      <c r="I444" s="497"/>
      <c r="J444" s="497">
        <v>442</v>
      </c>
      <c r="K444" s="497" t="s">
        <v>2845</v>
      </c>
      <c r="L444" s="497" t="s">
        <v>2846</v>
      </c>
      <c r="M444" s="501"/>
      <c r="N444" s="502"/>
    </row>
    <row r="445" spans="1:14" ht="24" customHeight="1">
      <c r="A445" s="497">
        <v>9</v>
      </c>
      <c r="B445" s="497" t="s">
        <v>1773</v>
      </c>
      <c r="C445" s="497" t="s">
        <v>2847</v>
      </c>
      <c r="D445" s="497">
        <v>19370</v>
      </c>
      <c r="E445" s="497" t="s">
        <v>2848</v>
      </c>
      <c r="F445" s="498">
        <v>220</v>
      </c>
      <c r="G445" s="499" cm="1">
        <f t="array" aca="1" ref="G445" ca="1">INDIRECT( VLOOKUP(D445,参照マップ!A:E, 5, FALSE) )</f>
        <v>0</v>
      </c>
      <c r="H445" s="500"/>
      <c r="I445" s="497"/>
      <c r="J445" s="497">
        <v>443</v>
      </c>
      <c r="K445" s="497" t="s">
        <v>2845</v>
      </c>
      <c r="L445" s="497" t="s">
        <v>2846</v>
      </c>
      <c r="M445" s="501"/>
      <c r="N445" s="502"/>
    </row>
    <row r="446" spans="1:14" ht="24" customHeight="1">
      <c r="A446" s="497">
        <v>9</v>
      </c>
      <c r="B446" s="497" t="s">
        <v>1773</v>
      </c>
      <c r="C446" s="497" t="s">
        <v>2849</v>
      </c>
      <c r="D446" s="497">
        <v>31260</v>
      </c>
      <c r="E446" s="497" t="s">
        <v>2850</v>
      </c>
      <c r="F446" s="498">
        <v>165</v>
      </c>
      <c r="G446" s="499" cm="1">
        <f t="array" aca="1" ref="G446" ca="1">INDIRECT( VLOOKUP(D446,参照マップ!A:E, 5, FALSE) )</f>
        <v>0</v>
      </c>
      <c r="H446" s="500"/>
      <c r="I446" s="497"/>
      <c r="J446" s="497">
        <v>444</v>
      </c>
      <c r="K446" s="497" t="s">
        <v>2851</v>
      </c>
      <c r="L446" s="497" t="s">
        <v>2852</v>
      </c>
      <c r="M446" s="501"/>
      <c r="N446" s="502"/>
    </row>
    <row r="447" spans="1:14" ht="24" customHeight="1">
      <c r="A447" s="497">
        <v>9</v>
      </c>
      <c r="B447" s="497" t="s">
        <v>1773</v>
      </c>
      <c r="C447" s="497" t="s">
        <v>2853</v>
      </c>
      <c r="D447" s="497">
        <v>31010</v>
      </c>
      <c r="E447" s="497" t="s">
        <v>2854</v>
      </c>
      <c r="F447" s="498">
        <v>350</v>
      </c>
      <c r="G447" s="499" cm="1">
        <f t="array" aca="1" ref="G447" ca="1">INDIRECT( VLOOKUP(D447,参照マップ!A:E, 5, FALSE) )</f>
        <v>0</v>
      </c>
      <c r="H447" s="500"/>
      <c r="I447" s="497"/>
      <c r="J447" s="497">
        <v>445</v>
      </c>
      <c r="K447" s="497" t="s">
        <v>2851</v>
      </c>
      <c r="L447" s="497" t="s">
        <v>2852</v>
      </c>
      <c r="M447" s="501"/>
      <c r="N447" s="502"/>
    </row>
    <row r="448" spans="1:14" ht="24" customHeight="1">
      <c r="A448" s="497">
        <v>9</v>
      </c>
      <c r="B448" s="497" t="s">
        <v>1773</v>
      </c>
      <c r="C448" s="497" t="s">
        <v>2855</v>
      </c>
      <c r="D448" s="497">
        <v>31030</v>
      </c>
      <c r="E448" s="497" t="s">
        <v>2856</v>
      </c>
      <c r="F448" s="498">
        <v>3470</v>
      </c>
      <c r="G448" s="499" cm="1">
        <f t="array" aca="1" ref="G448" ca="1">INDIRECT( VLOOKUP(D448,参照マップ!A:E, 5, FALSE) )</f>
        <v>0</v>
      </c>
      <c r="H448" s="500"/>
      <c r="I448" s="497"/>
      <c r="J448" s="497">
        <v>446</v>
      </c>
      <c r="K448" s="497" t="s">
        <v>2851</v>
      </c>
      <c r="L448" s="497" t="s">
        <v>2852</v>
      </c>
      <c r="M448" s="501"/>
      <c r="N448" s="502"/>
    </row>
    <row r="449" spans="1:14" ht="24" customHeight="1">
      <c r="A449" s="497">
        <v>9</v>
      </c>
      <c r="B449" s="497" t="s">
        <v>1773</v>
      </c>
      <c r="C449" s="497" t="s">
        <v>2857</v>
      </c>
      <c r="D449" s="497">
        <v>31040</v>
      </c>
      <c r="E449" s="497" t="s">
        <v>2858</v>
      </c>
      <c r="F449" s="498">
        <v>135</v>
      </c>
      <c r="G449" s="499" cm="1">
        <f t="array" aca="1" ref="G449" ca="1">INDIRECT( VLOOKUP(D449,参照マップ!A:E, 5, FALSE) )</f>
        <v>0</v>
      </c>
      <c r="H449" s="500"/>
      <c r="I449" s="497"/>
      <c r="J449" s="497">
        <v>447</v>
      </c>
      <c r="K449" s="497" t="s">
        <v>2851</v>
      </c>
      <c r="L449" s="497" t="s">
        <v>2852</v>
      </c>
      <c r="M449" s="501"/>
      <c r="N449" s="502"/>
    </row>
    <row r="450" spans="1:14" ht="24" customHeight="1">
      <c r="A450" s="497">
        <v>9</v>
      </c>
      <c r="B450" s="497" t="s">
        <v>1773</v>
      </c>
      <c r="C450" s="497" t="s">
        <v>2859</v>
      </c>
      <c r="D450" s="497">
        <v>31050</v>
      </c>
      <c r="E450" s="497" t="s">
        <v>2860</v>
      </c>
      <c r="F450" s="498">
        <v>280</v>
      </c>
      <c r="G450" s="499" cm="1">
        <f t="array" aca="1" ref="G450" ca="1">INDIRECT( VLOOKUP(D450,参照マップ!A:E, 5, FALSE) )</f>
        <v>0</v>
      </c>
      <c r="H450" s="500"/>
      <c r="I450" s="497"/>
      <c r="J450" s="497">
        <v>448</v>
      </c>
      <c r="K450" s="497" t="s">
        <v>2851</v>
      </c>
      <c r="L450" s="497" t="s">
        <v>2852</v>
      </c>
      <c r="M450" s="501"/>
      <c r="N450" s="502"/>
    </row>
    <row r="451" spans="1:14" ht="24" customHeight="1">
      <c r="A451" s="497">
        <v>9</v>
      </c>
      <c r="B451" s="497" t="s">
        <v>1773</v>
      </c>
      <c r="C451" s="497" t="s">
        <v>2861</v>
      </c>
      <c r="D451" s="497">
        <v>31230</v>
      </c>
      <c r="E451" s="497" t="s">
        <v>2862</v>
      </c>
      <c r="F451" s="498">
        <v>555</v>
      </c>
      <c r="G451" s="499" cm="1">
        <f t="array" aca="1" ref="G451" ca="1">INDIRECT( VLOOKUP(D451,参照マップ!A:E, 5, FALSE) )</f>
        <v>0</v>
      </c>
      <c r="H451" s="500"/>
      <c r="I451" s="497"/>
      <c r="J451" s="497">
        <v>449</v>
      </c>
      <c r="K451" s="497" t="s">
        <v>2863</v>
      </c>
      <c r="L451" s="497" t="s">
        <v>2864</v>
      </c>
      <c r="M451" s="501"/>
      <c r="N451" s="502"/>
    </row>
    <row r="452" spans="1:14" ht="24" customHeight="1">
      <c r="A452" s="497">
        <v>9</v>
      </c>
      <c r="B452" s="497" t="s">
        <v>1773</v>
      </c>
      <c r="C452" s="497" t="s">
        <v>2865</v>
      </c>
      <c r="D452" s="497">
        <v>31240</v>
      </c>
      <c r="E452" s="497" t="s">
        <v>2866</v>
      </c>
      <c r="F452" s="498">
        <v>1375</v>
      </c>
      <c r="G452" s="499" cm="1">
        <f t="array" aca="1" ref="G452" ca="1">INDIRECT( VLOOKUP(D452,参照マップ!A:E, 5, FALSE) )</f>
        <v>0</v>
      </c>
      <c r="H452" s="500"/>
      <c r="I452" s="497"/>
      <c r="J452" s="497">
        <v>450</v>
      </c>
      <c r="K452" s="497" t="s">
        <v>2863</v>
      </c>
      <c r="L452" s="497" t="s">
        <v>2864</v>
      </c>
      <c r="M452" s="501"/>
      <c r="N452" s="502"/>
    </row>
    <row r="453" spans="1:14" ht="24" customHeight="1">
      <c r="A453" s="497">
        <v>9</v>
      </c>
      <c r="B453" s="497" t="s">
        <v>1773</v>
      </c>
      <c r="C453" s="497" t="s">
        <v>2867</v>
      </c>
      <c r="D453" s="497">
        <v>31120</v>
      </c>
      <c r="E453" s="497" t="s">
        <v>2868</v>
      </c>
      <c r="F453" s="498">
        <v>895</v>
      </c>
      <c r="G453" s="499" cm="1">
        <f t="array" aca="1" ref="G453" ca="1">INDIRECT( VLOOKUP(D453,参照マップ!A:E, 5, FALSE) )</f>
        <v>0</v>
      </c>
      <c r="H453" s="500"/>
      <c r="I453" s="497"/>
      <c r="J453" s="497">
        <v>451</v>
      </c>
      <c r="K453" s="497" t="s">
        <v>2869</v>
      </c>
      <c r="L453" s="497" t="s">
        <v>2870</v>
      </c>
      <c r="M453" s="501"/>
      <c r="N453" s="502"/>
    </row>
    <row r="454" spans="1:14" ht="24" customHeight="1">
      <c r="A454" s="497">
        <v>9</v>
      </c>
      <c r="B454" s="497" t="s">
        <v>1773</v>
      </c>
      <c r="C454" s="497" t="s">
        <v>2871</v>
      </c>
      <c r="D454" s="497">
        <v>31130</v>
      </c>
      <c r="E454" s="497" t="s">
        <v>2872</v>
      </c>
      <c r="F454" s="498">
        <v>65</v>
      </c>
      <c r="G454" s="499" cm="1">
        <f t="array" aca="1" ref="G454" ca="1">INDIRECT( VLOOKUP(D454,参照マップ!A:E, 5, FALSE) )</f>
        <v>0</v>
      </c>
      <c r="H454" s="500"/>
      <c r="I454" s="497"/>
      <c r="J454" s="497">
        <v>452</v>
      </c>
      <c r="K454" s="497" t="s">
        <v>2869</v>
      </c>
      <c r="L454" s="497" t="s">
        <v>2870</v>
      </c>
      <c r="M454" s="501"/>
      <c r="N454" s="502"/>
    </row>
    <row r="455" spans="1:14" ht="24" customHeight="1">
      <c r="A455" s="497">
        <v>9</v>
      </c>
      <c r="B455" s="497" t="s">
        <v>1773</v>
      </c>
      <c r="C455" s="497" t="s">
        <v>2873</v>
      </c>
      <c r="D455" s="497">
        <v>31060</v>
      </c>
      <c r="E455" s="497" t="s">
        <v>2874</v>
      </c>
      <c r="F455" s="498">
        <v>55</v>
      </c>
      <c r="G455" s="499" cm="1">
        <f t="array" aca="1" ref="G455" ca="1">INDIRECT( VLOOKUP(D455,参照マップ!A:E, 5, FALSE) )</f>
        <v>0</v>
      </c>
      <c r="H455" s="500"/>
      <c r="I455" s="497"/>
      <c r="J455" s="497">
        <v>453</v>
      </c>
      <c r="K455" s="497" t="s">
        <v>2875</v>
      </c>
      <c r="L455" s="497" t="s">
        <v>2876</v>
      </c>
      <c r="M455" s="501"/>
      <c r="N455" s="502"/>
    </row>
    <row r="456" spans="1:14" ht="24" customHeight="1">
      <c r="A456" s="497">
        <v>9</v>
      </c>
      <c r="B456" s="497" t="s">
        <v>1773</v>
      </c>
      <c r="C456" s="497" t="s">
        <v>2877</v>
      </c>
      <c r="D456" s="497">
        <v>31070</v>
      </c>
      <c r="E456" s="497" t="s">
        <v>2878</v>
      </c>
      <c r="F456" s="498">
        <v>175</v>
      </c>
      <c r="G456" s="499" cm="1">
        <f t="array" aca="1" ref="G456" ca="1">INDIRECT( VLOOKUP(D456,参照マップ!A:E, 5, FALSE) )</f>
        <v>0</v>
      </c>
      <c r="H456" s="500"/>
      <c r="I456" s="497"/>
      <c r="J456" s="497">
        <v>454</v>
      </c>
      <c r="K456" s="497" t="s">
        <v>2875</v>
      </c>
      <c r="L456" s="497" t="s">
        <v>2876</v>
      </c>
      <c r="M456" s="501"/>
      <c r="N456" s="502"/>
    </row>
    <row r="457" spans="1:14" ht="24" customHeight="1">
      <c r="A457" s="497">
        <v>9</v>
      </c>
      <c r="B457" s="497" t="s">
        <v>1773</v>
      </c>
      <c r="C457" s="497" t="s">
        <v>2879</v>
      </c>
      <c r="D457" s="497">
        <v>31090</v>
      </c>
      <c r="E457" s="497" t="s">
        <v>2880</v>
      </c>
      <c r="F457" s="498">
        <v>865</v>
      </c>
      <c r="G457" s="499" cm="1">
        <f t="array" aca="1" ref="G457" ca="1">INDIRECT( VLOOKUP(D457,参照マップ!A:E, 5, FALSE) )</f>
        <v>0</v>
      </c>
      <c r="H457" s="500"/>
      <c r="I457" s="497"/>
      <c r="J457" s="497">
        <v>455</v>
      </c>
      <c r="K457" s="497" t="s">
        <v>2881</v>
      </c>
      <c r="L457" s="497" t="s">
        <v>2882</v>
      </c>
      <c r="M457" s="501"/>
      <c r="N457" s="502"/>
    </row>
    <row r="458" spans="1:14" ht="24" customHeight="1">
      <c r="A458" s="497">
        <v>9</v>
      </c>
      <c r="B458" s="497" t="s">
        <v>1773</v>
      </c>
      <c r="C458" s="497" t="s">
        <v>2883</v>
      </c>
      <c r="D458" s="497">
        <v>31140</v>
      </c>
      <c r="E458" s="497" t="s">
        <v>2884</v>
      </c>
      <c r="F458" s="498">
        <v>1685</v>
      </c>
      <c r="G458" s="499" cm="1">
        <f t="array" aca="1" ref="G458" ca="1">INDIRECT( VLOOKUP(D458,参照マップ!A:E, 5, FALSE) )</f>
        <v>0</v>
      </c>
      <c r="H458" s="500"/>
      <c r="I458" s="497"/>
      <c r="J458" s="497">
        <v>456</v>
      </c>
      <c r="K458" s="497" t="s">
        <v>2885</v>
      </c>
      <c r="L458" s="497" t="s">
        <v>2886</v>
      </c>
      <c r="M458" s="501"/>
      <c r="N458" s="502"/>
    </row>
    <row r="459" spans="1:14" ht="24" customHeight="1">
      <c r="A459" s="497">
        <v>9</v>
      </c>
      <c r="B459" s="497" t="s">
        <v>1773</v>
      </c>
      <c r="C459" s="497" t="s">
        <v>2887</v>
      </c>
      <c r="D459" s="497">
        <v>31150</v>
      </c>
      <c r="E459" s="497" t="s">
        <v>2888</v>
      </c>
      <c r="F459" s="498">
        <v>1905</v>
      </c>
      <c r="G459" s="499" cm="1">
        <f t="array" aca="1" ref="G459" ca="1">INDIRECT( VLOOKUP(D459,参照マップ!A:E, 5, FALSE) )</f>
        <v>0</v>
      </c>
      <c r="H459" s="500"/>
      <c r="I459" s="497"/>
      <c r="J459" s="497">
        <v>457</v>
      </c>
      <c r="K459" s="497" t="s">
        <v>2885</v>
      </c>
      <c r="L459" s="497" t="s">
        <v>2886</v>
      </c>
      <c r="M459" s="501"/>
      <c r="N459" s="502"/>
    </row>
    <row r="460" spans="1:14" ht="24" customHeight="1">
      <c r="A460" s="497">
        <v>9</v>
      </c>
      <c r="B460" s="497" t="s">
        <v>1773</v>
      </c>
      <c r="C460" s="497" t="s">
        <v>2889</v>
      </c>
      <c r="D460" s="497">
        <v>31160</v>
      </c>
      <c r="E460" s="497" t="s">
        <v>2890</v>
      </c>
      <c r="F460" s="498">
        <v>70</v>
      </c>
      <c r="G460" s="499" cm="1">
        <f t="array" aca="1" ref="G460" ca="1">INDIRECT( VLOOKUP(D460,参照マップ!A:E, 5, FALSE) )</f>
        <v>0</v>
      </c>
      <c r="H460" s="500"/>
      <c r="I460" s="497"/>
      <c r="J460" s="497">
        <v>458</v>
      </c>
      <c r="K460" s="497" t="s">
        <v>2885</v>
      </c>
      <c r="L460" s="497" t="s">
        <v>2886</v>
      </c>
      <c r="M460" s="501"/>
      <c r="N460" s="502"/>
    </row>
    <row r="461" spans="1:14" ht="24" customHeight="1">
      <c r="A461" s="497">
        <v>9</v>
      </c>
      <c r="B461" s="497" t="s">
        <v>1773</v>
      </c>
      <c r="C461" s="497" t="s">
        <v>2891</v>
      </c>
      <c r="D461" s="497">
        <v>31170</v>
      </c>
      <c r="E461" s="497" t="s">
        <v>2892</v>
      </c>
      <c r="F461" s="498">
        <v>60</v>
      </c>
      <c r="G461" s="499" cm="1">
        <f t="array" aca="1" ref="G461" ca="1">INDIRECT( VLOOKUP(D461,参照マップ!A:E, 5, FALSE) )</f>
        <v>0</v>
      </c>
      <c r="H461" s="500"/>
      <c r="I461" s="497"/>
      <c r="J461" s="497">
        <v>459</v>
      </c>
      <c r="K461" s="497" t="s">
        <v>2885</v>
      </c>
      <c r="L461" s="497" t="s">
        <v>2886</v>
      </c>
      <c r="M461" s="501"/>
      <c r="N461" s="502"/>
    </row>
    <row r="462" spans="1:14" ht="24" customHeight="1">
      <c r="A462" s="497">
        <v>9</v>
      </c>
      <c r="B462" s="497" t="s">
        <v>1773</v>
      </c>
      <c r="C462" s="497" t="s">
        <v>2893</v>
      </c>
      <c r="D462" s="497">
        <v>31190</v>
      </c>
      <c r="E462" s="497" t="s">
        <v>2894</v>
      </c>
      <c r="F462" s="498">
        <v>185</v>
      </c>
      <c r="G462" s="499" cm="1">
        <f t="array" aca="1" ref="G462" ca="1">INDIRECT( VLOOKUP(D462,参照マップ!A:E, 5, FALSE) )</f>
        <v>0</v>
      </c>
      <c r="H462" s="500"/>
      <c r="I462" s="497"/>
      <c r="J462" s="497">
        <v>460</v>
      </c>
      <c r="K462" s="497" t="s">
        <v>2885</v>
      </c>
      <c r="L462" s="497" t="s">
        <v>2886</v>
      </c>
      <c r="M462" s="501"/>
      <c r="N462" s="502"/>
    </row>
    <row r="463" spans="1:14" ht="24" customHeight="1">
      <c r="A463" s="497">
        <v>9</v>
      </c>
      <c r="B463" s="497" t="s">
        <v>1773</v>
      </c>
      <c r="C463" s="497" t="s">
        <v>2895</v>
      </c>
      <c r="D463" s="497">
        <v>31200</v>
      </c>
      <c r="E463" s="497" t="s">
        <v>2896</v>
      </c>
      <c r="F463" s="498">
        <v>435</v>
      </c>
      <c r="G463" s="499" cm="1">
        <f t="array" aca="1" ref="G463" ca="1">INDIRECT( VLOOKUP(D463,参照マップ!A:E, 5, FALSE) )</f>
        <v>0</v>
      </c>
      <c r="H463" s="500"/>
      <c r="I463" s="497"/>
      <c r="J463" s="497">
        <v>461</v>
      </c>
      <c r="K463" s="497" t="s">
        <v>2897</v>
      </c>
      <c r="L463" s="497" t="s">
        <v>2898</v>
      </c>
      <c r="M463" s="501"/>
      <c r="N463" s="502"/>
    </row>
    <row r="464" spans="1:14" ht="24" customHeight="1">
      <c r="A464" s="497">
        <v>9</v>
      </c>
      <c r="B464" s="497" t="s">
        <v>1773</v>
      </c>
      <c r="C464" s="497" t="s">
        <v>2899</v>
      </c>
      <c r="D464" s="497">
        <v>31210</v>
      </c>
      <c r="E464" s="497" t="s">
        <v>2900</v>
      </c>
      <c r="F464" s="498">
        <v>150</v>
      </c>
      <c r="G464" s="499" cm="1">
        <f t="array" aca="1" ref="G464" ca="1">INDIRECT( VLOOKUP(D464,参照マップ!A:E, 5, FALSE) )</f>
        <v>0</v>
      </c>
      <c r="H464" s="500"/>
      <c r="I464" s="497"/>
      <c r="J464" s="497">
        <v>462</v>
      </c>
      <c r="K464" s="497" t="s">
        <v>2897</v>
      </c>
      <c r="L464" s="497" t="s">
        <v>2898</v>
      </c>
      <c r="M464" s="501"/>
      <c r="N464" s="502"/>
    </row>
    <row r="465" spans="1:14" ht="24" customHeight="1">
      <c r="A465" s="497">
        <v>10</v>
      </c>
      <c r="B465" s="497" t="s">
        <v>1773</v>
      </c>
      <c r="C465" s="497" t="s">
        <v>2901</v>
      </c>
      <c r="D465" s="497">
        <v>45010</v>
      </c>
      <c r="E465" s="497" t="s">
        <v>2902</v>
      </c>
      <c r="F465" s="498">
        <v>1120</v>
      </c>
      <c r="G465" s="499" cm="1">
        <f t="array" aca="1" ref="G465" ca="1">INDIRECT( VLOOKUP(D465,参照マップ!A:E, 5, FALSE) )</f>
        <v>0</v>
      </c>
      <c r="H465" s="500"/>
      <c r="I465" s="497"/>
      <c r="J465" s="497">
        <v>463</v>
      </c>
      <c r="K465" s="497" t="s">
        <v>2903</v>
      </c>
      <c r="L465" s="497" t="s">
        <v>2904</v>
      </c>
      <c r="M465" s="501"/>
      <c r="N465" s="502"/>
    </row>
    <row r="466" spans="1:14" ht="24" customHeight="1">
      <c r="A466" s="497">
        <v>10</v>
      </c>
      <c r="B466" s="497" t="s">
        <v>1773</v>
      </c>
      <c r="C466" s="497" t="s">
        <v>2905</v>
      </c>
      <c r="D466" s="497">
        <v>45200</v>
      </c>
      <c r="E466" s="497" t="s">
        <v>2906</v>
      </c>
      <c r="F466" s="498">
        <v>2785</v>
      </c>
      <c r="G466" s="499" cm="1">
        <f t="array" aca="1" ref="G466" ca="1">INDIRECT( VLOOKUP(D466,参照マップ!A:E, 5, FALSE) )</f>
        <v>0</v>
      </c>
      <c r="H466" s="500"/>
      <c r="I466" s="497"/>
      <c r="J466" s="497">
        <v>464</v>
      </c>
      <c r="K466" s="497" t="s">
        <v>2903</v>
      </c>
      <c r="L466" s="497" t="s">
        <v>2904</v>
      </c>
      <c r="M466" s="501"/>
      <c r="N466" s="502"/>
    </row>
    <row r="467" spans="1:14" ht="24" customHeight="1">
      <c r="A467" s="497">
        <v>10</v>
      </c>
      <c r="B467" s="497" t="s">
        <v>1773</v>
      </c>
      <c r="C467" s="497" t="s">
        <v>2907</v>
      </c>
      <c r="D467" s="497">
        <v>45050</v>
      </c>
      <c r="E467" s="497" t="s">
        <v>2908</v>
      </c>
      <c r="F467" s="498">
        <v>2135</v>
      </c>
      <c r="G467" s="499" cm="1">
        <f t="array" aca="1" ref="G467" ca="1">INDIRECT( VLOOKUP(D467,参照マップ!A:E, 5, FALSE) )</f>
        <v>0</v>
      </c>
      <c r="H467" s="500"/>
      <c r="I467" s="497"/>
      <c r="J467" s="497">
        <v>465</v>
      </c>
      <c r="K467" s="497" t="s">
        <v>2903</v>
      </c>
      <c r="L467" s="497" t="s">
        <v>2904</v>
      </c>
      <c r="M467" s="501"/>
      <c r="N467" s="502"/>
    </row>
    <row r="468" spans="1:14" ht="24" customHeight="1">
      <c r="A468" s="497">
        <v>10</v>
      </c>
      <c r="B468" s="497" t="s">
        <v>1773</v>
      </c>
      <c r="C468" s="497" t="s">
        <v>2909</v>
      </c>
      <c r="D468" s="497">
        <v>45060</v>
      </c>
      <c r="E468" s="497" t="s">
        <v>2910</v>
      </c>
      <c r="F468" s="498">
        <v>2305</v>
      </c>
      <c r="G468" s="499" cm="1">
        <f t="array" aca="1" ref="G468" ca="1">INDIRECT( VLOOKUP(D468,参照マップ!A:E, 5, FALSE) )</f>
        <v>0</v>
      </c>
      <c r="H468" s="500"/>
      <c r="I468" s="497"/>
      <c r="J468" s="497">
        <v>466</v>
      </c>
      <c r="K468" s="497" t="s">
        <v>2903</v>
      </c>
      <c r="L468" s="497" t="s">
        <v>2904</v>
      </c>
      <c r="M468" s="501"/>
      <c r="N468" s="502"/>
    </row>
    <row r="469" spans="1:14" ht="24" customHeight="1">
      <c r="A469" s="497">
        <v>10</v>
      </c>
      <c r="B469" s="497" t="s">
        <v>1773</v>
      </c>
      <c r="C469" s="497" t="s">
        <v>2911</v>
      </c>
      <c r="D469" s="497">
        <v>45080</v>
      </c>
      <c r="E469" s="497" t="s">
        <v>2912</v>
      </c>
      <c r="F469" s="498">
        <v>1360</v>
      </c>
      <c r="G469" s="499" cm="1">
        <f t="array" aca="1" ref="G469" ca="1">INDIRECT( VLOOKUP(D469,参照マップ!A:E, 5, FALSE) )</f>
        <v>0</v>
      </c>
      <c r="H469" s="500"/>
      <c r="I469" s="497"/>
      <c r="J469" s="497">
        <v>467</v>
      </c>
      <c r="K469" s="497" t="s">
        <v>2903</v>
      </c>
      <c r="L469" s="497" t="s">
        <v>2904</v>
      </c>
      <c r="M469" s="501"/>
      <c r="N469" s="502"/>
    </row>
    <row r="470" spans="1:14" ht="24" customHeight="1">
      <c r="A470" s="497">
        <v>10</v>
      </c>
      <c r="B470" s="497" t="s">
        <v>1773</v>
      </c>
      <c r="C470" s="497" t="s">
        <v>2913</v>
      </c>
      <c r="D470" s="497">
        <v>45090</v>
      </c>
      <c r="E470" s="497" t="s">
        <v>2914</v>
      </c>
      <c r="F470" s="498">
        <v>1030</v>
      </c>
      <c r="G470" s="499" cm="1">
        <f t="array" aca="1" ref="G470" ca="1">INDIRECT( VLOOKUP(D470,参照マップ!A:E, 5, FALSE) )</f>
        <v>0</v>
      </c>
      <c r="H470" s="500"/>
      <c r="I470" s="497"/>
      <c r="J470" s="497">
        <v>468</v>
      </c>
      <c r="K470" s="497" t="s">
        <v>2903</v>
      </c>
      <c r="L470" s="497" t="s">
        <v>2904</v>
      </c>
      <c r="M470" s="501"/>
      <c r="N470" s="502"/>
    </row>
    <row r="471" spans="1:14" ht="24" customHeight="1">
      <c r="A471" s="497">
        <v>10</v>
      </c>
      <c r="B471" s="497" t="s">
        <v>1773</v>
      </c>
      <c r="C471" s="497" t="s">
        <v>2915</v>
      </c>
      <c r="D471" s="497">
        <v>45100</v>
      </c>
      <c r="E471" s="497" t="s">
        <v>2916</v>
      </c>
      <c r="F471" s="498">
        <v>1105</v>
      </c>
      <c r="G471" s="499" cm="1">
        <f t="array" aca="1" ref="G471" ca="1">INDIRECT( VLOOKUP(D471,参照マップ!A:E, 5, FALSE) )</f>
        <v>0</v>
      </c>
      <c r="H471" s="500"/>
      <c r="I471" s="497"/>
      <c r="J471" s="497">
        <v>469</v>
      </c>
      <c r="K471" s="497" t="s">
        <v>2903</v>
      </c>
      <c r="L471" s="497" t="s">
        <v>2904</v>
      </c>
      <c r="M471" s="501"/>
      <c r="N471" s="502"/>
    </row>
    <row r="472" spans="1:14" ht="24" customHeight="1">
      <c r="A472" s="497">
        <v>10</v>
      </c>
      <c r="B472" s="497" t="s">
        <v>1773</v>
      </c>
      <c r="C472" s="497" t="s">
        <v>2917</v>
      </c>
      <c r="D472" s="497">
        <v>45120</v>
      </c>
      <c r="E472" s="497" t="s">
        <v>2918</v>
      </c>
      <c r="F472" s="498">
        <v>1715</v>
      </c>
      <c r="G472" s="499" cm="1">
        <f t="array" aca="1" ref="G472" ca="1">INDIRECT( VLOOKUP(D472,参照マップ!A:E, 5, FALSE) )</f>
        <v>0</v>
      </c>
      <c r="H472" s="500"/>
      <c r="I472" s="497"/>
      <c r="J472" s="497">
        <v>470</v>
      </c>
      <c r="K472" s="497" t="s">
        <v>2903</v>
      </c>
      <c r="L472" s="497" t="s">
        <v>2904</v>
      </c>
      <c r="M472" s="501"/>
      <c r="N472" s="502"/>
    </row>
    <row r="473" spans="1:14" ht="24" customHeight="1">
      <c r="A473" s="497">
        <v>10</v>
      </c>
      <c r="B473" s="497" t="s">
        <v>1773</v>
      </c>
      <c r="C473" s="497" t="s">
        <v>2919</v>
      </c>
      <c r="D473" s="497">
        <v>45070</v>
      </c>
      <c r="E473" s="497" t="s">
        <v>2920</v>
      </c>
      <c r="F473" s="498">
        <v>1975</v>
      </c>
      <c r="G473" s="499" cm="1">
        <f t="array" aca="1" ref="G473" ca="1">INDIRECT( VLOOKUP(D473,参照マップ!A:E, 5, FALSE) )</f>
        <v>0</v>
      </c>
      <c r="H473" s="500"/>
      <c r="I473" s="497"/>
      <c r="J473" s="497">
        <v>471</v>
      </c>
      <c r="K473" s="497" t="s">
        <v>2921</v>
      </c>
      <c r="L473" s="497" t="s">
        <v>2922</v>
      </c>
      <c r="M473" s="501"/>
      <c r="N473" s="502"/>
    </row>
    <row r="474" spans="1:14" ht="24" customHeight="1">
      <c r="A474" s="497">
        <v>10</v>
      </c>
      <c r="B474" s="497" t="s">
        <v>1773</v>
      </c>
      <c r="C474" s="497" t="s">
        <v>2923</v>
      </c>
      <c r="D474" s="497">
        <v>45300</v>
      </c>
      <c r="E474" s="497" t="s">
        <v>2924</v>
      </c>
      <c r="F474" s="498">
        <v>805</v>
      </c>
      <c r="G474" s="499" cm="1">
        <f t="array" aca="1" ref="G474" ca="1">INDIRECT( VLOOKUP(D474,参照マップ!A:E, 5, FALSE) )</f>
        <v>0</v>
      </c>
      <c r="H474" s="500"/>
      <c r="I474" s="497"/>
      <c r="J474" s="497">
        <v>472</v>
      </c>
      <c r="K474" s="497" t="s">
        <v>2921</v>
      </c>
      <c r="L474" s="497" t="s">
        <v>2922</v>
      </c>
      <c r="M474" s="501"/>
      <c r="N474" s="502"/>
    </row>
    <row r="475" spans="1:14" ht="24" customHeight="1">
      <c r="A475" s="497">
        <v>10</v>
      </c>
      <c r="B475" s="497" t="s">
        <v>1773</v>
      </c>
      <c r="C475" s="497" t="s">
        <v>2925</v>
      </c>
      <c r="D475" s="497">
        <v>45310</v>
      </c>
      <c r="E475" s="497" t="s">
        <v>2926</v>
      </c>
      <c r="F475" s="498">
        <v>230</v>
      </c>
      <c r="G475" s="499" cm="1">
        <f t="array" aca="1" ref="G475" ca="1">INDIRECT( VLOOKUP(D475,参照マップ!A:E, 5, FALSE) )</f>
        <v>0</v>
      </c>
      <c r="H475" s="500"/>
      <c r="I475" s="497"/>
      <c r="J475" s="497">
        <v>473</v>
      </c>
      <c r="K475" s="497" t="s">
        <v>2921</v>
      </c>
      <c r="L475" s="497" t="s">
        <v>2922</v>
      </c>
      <c r="M475" s="501"/>
      <c r="N475" s="502"/>
    </row>
    <row r="476" spans="1:14" ht="24" customHeight="1">
      <c r="A476" s="497">
        <v>10</v>
      </c>
      <c r="B476" s="497" t="s">
        <v>1773</v>
      </c>
      <c r="C476" s="497" t="s">
        <v>2927</v>
      </c>
      <c r="D476" s="497">
        <v>46010</v>
      </c>
      <c r="E476" s="497" t="s">
        <v>2928</v>
      </c>
      <c r="F476" s="498">
        <v>3070</v>
      </c>
      <c r="G476" s="499" cm="1">
        <f t="array" aca="1" ref="G476" ca="1">INDIRECT( VLOOKUP(D476,参照マップ!A:E, 5, FALSE) )</f>
        <v>0</v>
      </c>
      <c r="H476" s="500"/>
      <c r="I476" s="497"/>
      <c r="J476" s="497">
        <v>474</v>
      </c>
      <c r="K476" s="497" t="s">
        <v>2903</v>
      </c>
      <c r="L476" s="497" t="s">
        <v>2904</v>
      </c>
      <c r="M476" s="501"/>
      <c r="N476" s="502"/>
    </row>
    <row r="477" spans="1:14" ht="24" customHeight="1">
      <c r="A477" s="497">
        <v>10</v>
      </c>
      <c r="B477" s="497" t="s">
        <v>1773</v>
      </c>
      <c r="C477" s="497" t="s">
        <v>2929</v>
      </c>
      <c r="D477" s="497">
        <v>34025</v>
      </c>
      <c r="E477" s="497" t="s">
        <v>2930</v>
      </c>
      <c r="F477" s="498">
        <v>2900</v>
      </c>
      <c r="G477" s="499" cm="1">
        <f t="array" aca="1" ref="G477" ca="1">INDIRECT( VLOOKUP(D477,参照マップ!A:E, 5, FALSE) )</f>
        <v>0</v>
      </c>
      <c r="H477" s="500"/>
      <c r="I477" s="497"/>
      <c r="J477" s="497">
        <v>475</v>
      </c>
      <c r="K477" s="497" t="s">
        <v>2903</v>
      </c>
      <c r="L477" s="497" t="s">
        <v>2904</v>
      </c>
      <c r="M477" s="501"/>
      <c r="N477" s="502"/>
    </row>
    <row r="478" spans="1:14" ht="24" customHeight="1">
      <c r="A478" s="497">
        <v>10</v>
      </c>
      <c r="B478" s="497" t="s">
        <v>1773</v>
      </c>
      <c r="C478" s="497" t="s">
        <v>2931</v>
      </c>
      <c r="D478" s="497">
        <v>34010</v>
      </c>
      <c r="E478" s="497" t="s">
        <v>2932</v>
      </c>
      <c r="F478" s="498">
        <v>6150</v>
      </c>
      <c r="G478" s="499" cm="1">
        <f t="array" aca="1" ref="G478" ca="1">INDIRECT( VLOOKUP(D478,参照マップ!A:E, 5, FALSE) )</f>
        <v>0</v>
      </c>
      <c r="H478" s="500"/>
      <c r="I478" s="497"/>
      <c r="J478" s="497">
        <v>476</v>
      </c>
      <c r="K478" s="497" t="s">
        <v>2903</v>
      </c>
      <c r="L478" s="497" t="s">
        <v>2904</v>
      </c>
      <c r="M478" s="501"/>
      <c r="N478" s="502"/>
    </row>
    <row r="479" spans="1:14" ht="24" customHeight="1">
      <c r="A479" s="497">
        <v>10</v>
      </c>
      <c r="B479" s="497" t="s">
        <v>1773</v>
      </c>
      <c r="C479" s="497" t="s">
        <v>2933</v>
      </c>
      <c r="D479" s="497">
        <v>34020</v>
      </c>
      <c r="E479" s="497" t="s">
        <v>2934</v>
      </c>
      <c r="F479" s="498">
        <v>1575</v>
      </c>
      <c r="G479" s="499" cm="1">
        <f t="array" aca="1" ref="G479" ca="1">INDIRECT( VLOOKUP(D479,参照マップ!A:E, 5, FALSE) )</f>
        <v>0</v>
      </c>
      <c r="H479" s="500"/>
      <c r="I479" s="497"/>
      <c r="J479" s="497">
        <v>477</v>
      </c>
      <c r="K479" s="497" t="s">
        <v>2903</v>
      </c>
      <c r="L479" s="497" t="s">
        <v>2904</v>
      </c>
      <c r="M479" s="501"/>
      <c r="N479" s="502"/>
    </row>
    <row r="480" spans="1:14" ht="24" customHeight="1">
      <c r="A480" s="497">
        <v>10</v>
      </c>
      <c r="B480" s="497" t="s">
        <v>1773</v>
      </c>
      <c r="C480" s="497" t="s">
        <v>2935</v>
      </c>
      <c r="D480" s="497">
        <v>34060</v>
      </c>
      <c r="E480" s="497" t="s">
        <v>2936</v>
      </c>
      <c r="F480" s="498">
        <v>365</v>
      </c>
      <c r="G480" s="499" cm="1">
        <f t="array" aca="1" ref="G480" ca="1">INDIRECT( VLOOKUP(D480,参照マップ!A:E, 5, FALSE) )</f>
        <v>0</v>
      </c>
      <c r="H480" s="500"/>
      <c r="I480" s="497"/>
      <c r="J480" s="497">
        <v>478</v>
      </c>
      <c r="K480" s="497" t="s">
        <v>2903</v>
      </c>
      <c r="L480" s="497" t="s">
        <v>2904</v>
      </c>
      <c r="M480" s="501"/>
      <c r="N480" s="502"/>
    </row>
    <row r="481" spans="1:14" ht="24" customHeight="1">
      <c r="A481" s="497">
        <v>10</v>
      </c>
      <c r="B481" s="497" t="s">
        <v>1773</v>
      </c>
      <c r="C481" s="497" t="s">
        <v>2937</v>
      </c>
      <c r="D481" s="497">
        <v>34070</v>
      </c>
      <c r="E481" s="497" t="s">
        <v>2938</v>
      </c>
      <c r="F481" s="498">
        <v>655</v>
      </c>
      <c r="G481" s="499" cm="1">
        <f t="array" aca="1" ref="G481" ca="1">INDIRECT( VLOOKUP(D481,参照マップ!A:E, 5, FALSE) )</f>
        <v>0</v>
      </c>
      <c r="H481" s="500"/>
      <c r="I481" s="497"/>
      <c r="J481" s="497">
        <v>479</v>
      </c>
      <c r="K481" s="497" t="s">
        <v>2903</v>
      </c>
      <c r="L481" s="497" t="s">
        <v>2904</v>
      </c>
      <c r="M481" s="501"/>
      <c r="N481" s="502"/>
    </row>
    <row r="482" spans="1:14" ht="24" customHeight="1">
      <c r="A482" s="497">
        <v>10</v>
      </c>
      <c r="B482" s="497" t="s">
        <v>1773</v>
      </c>
      <c r="C482" s="497" t="s">
        <v>2939</v>
      </c>
      <c r="D482" s="497">
        <v>34085</v>
      </c>
      <c r="E482" s="497" t="s">
        <v>2940</v>
      </c>
      <c r="F482" s="498">
        <v>220</v>
      </c>
      <c r="G482" s="499" cm="1">
        <f t="array" aca="1" ref="G482" ca="1">INDIRECT( VLOOKUP(D482,参照マップ!A:E, 5, FALSE) )</f>
        <v>0</v>
      </c>
      <c r="H482" s="500"/>
      <c r="I482" s="497"/>
      <c r="J482" s="497">
        <v>480</v>
      </c>
      <c r="K482" s="497" t="s">
        <v>2903</v>
      </c>
      <c r="L482" s="497" t="s">
        <v>2904</v>
      </c>
      <c r="M482" s="501"/>
      <c r="N482" s="502"/>
    </row>
    <row r="483" spans="1:14" ht="24" customHeight="1">
      <c r="A483" s="497">
        <v>10</v>
      </c>
      <c r="B483" s="497" t="s">
        <v>1773</v>
      </c>
      <c r="C483" s="497" t="s">
        <v>2941</v>
      </c>
      <c r="D483" s="497">
        <v>34050</v>
      </c>
      <c r="E483" s="497" t="s">
        <v>2942</v>
      </c>
      <c r="F483" s="498">
        <v>1535</v>
      </c>
      <c r="G483" s="499" cm="1">
        <f t="array" aca="1" ref="G483" ca="1">INDIRECT( VLOOKUP(D483,参照マップ!A:E, 5, FALSE) )</f>
        <v>0</v>
      </c>
      <c r="H483" s="500"/>
      <c r="I483" s="497"/>
      <c r="J483" s="497">
        <v>481</v>
      </c>
      <c r="K483" s="497" t="s">
        <v>2943</v>
      </c>
      <c r="L483" s="497" t="s">
        <v>2944</v>
      </c>
      <c r="M483" s="501"/>
      <c r="N483" s="502"/>
    </row>
    <row r="484" spans="1:14" ht="24" customHeight="1">
      <c r="A484" s="497">
        <v>10</v>
      </c>
      <c r="B484" s="497" t="s">
        <v>1773</v>
      </c>
      <c r="C484" s="497" t="s">
        <v>2945</v>
      </c>
      <c r="D484" s="497">
        <v>34090</v>
      </c>
      <c r="E484" s="497" t="s">
        <v>2946</v>
      </c>
      <c r="F484" s="498">
        <v>295</v>
      </c>
      <c r="G484" s="499" cm="1">
        <f t="array" aca="1" ref="G484" ca="1">INDIRECT( VLOOKUP(D484,参照マップ!A:E, 5, FALSE) )</f>
        <v>0</v>
      </c>
      <c r="H484" s="500"/>
      <c r="I484" s="497"/>
      <c r="J484" s="497">
        <v>482</v>
      </c>
      <c r="K484" s="497" t="s">
        <v>2947</v>
      </c>
      <c r="L484" s="497" t="s">
        <v>2948</v>
      </c>
      <c r="M484" s="501"/>
      <c r="N484" s="502"/>
    </row>
    <row r="485" spans="1:14" ht="24" customHeight="1">
      <c r="A485" s="497">
        <v>10</v>
      </c>
      <c r="B485" s="497" t="s">
        <v>1773</v>
      </c>
      <c r="C485" s="497" t="s">
        <v>2949</v>
      </c>
      <c r="D485" s="497">
        <v>34110</v>
      </c>
      <c r="E485" s="497" t="s">
        <v>2950</v>
      </c>
      <c r="F485" s="498">
        <v>115</v>
      </c>
      <c r="G485" s="499" cm="1">
        <f t="array" aca="1" ref="G485" ca="1">INDIRECT( VLOOKUP(D485,参照マップ!A:E, 5, FALSE) )</f>
        <v>0</v>
      </c>
      <c r="H485" s="500"/>
      <c r="I485" s="497"/>
      <c r="J485" s="497">
        <v>483</v>
      </c>
      <c r="K485" s="497" t="s">
        <v>2951</v>
      </c>
      <c r="L485" s="497" t="s">
        <v>2952</v>
      </c>
      <c r="M485" s="501"/>
      <c r="N485" s="502"/>
    </row>
    <row r="486" spans="1:14" ht="24" customHeight="1">
      <c r="A486" s="497">
        <v>10</v>
      </c>
      <c r="B486" s="497" t="s">
        <v>1773</v>
      </c>
      <c r="C486" s="497" t="s">
        <v>2953</v>
      </c>
      <c r="D486" s="497">
        <v>34120</v>
      </c>
      <c r="E486" s="497" t="s">
        <v>2954</v>
      </c>
      <c r="F486" s="498">
        <v>1250</v>
      </c>
      <c r="G486" s="499" cm="1">
        <f t="array" aca="1" ref="G486" ca="1">INDIRECT( VLOOKUP(D486,参照マップ!A:E, 5, FALSE) )</f>
        <v>0</v>
      </c>
      <c r="H486" s="500"/>
      <c r="I486" s="497"/>
      <c r="J486" s="497">
        <v>484</v>
      </c>
      <c r="K486" s="497" t="s">
        <v>2951</v>
      </c>
      <c r="L486" s="497" t="s">
        <v>2952</v>
      </c>
      <c r="M486" s="501"/>
      <c r="N486" s="502"/>
    </row>
    <row r="487" spans="1:14" ht="24" customHeight="1">
      <c r="A487" s="497">
        <v>10</v>
      </c>
      <c r="B487" s="497" t="s">
        <v>1773</v>
      </c>
      <c r="C487" s="497" t="s">
        <v>2955</v>
      </c>
      <c r="D487" s="497">
        <v>34130</v>
      </c>
      <c r="E487" s="497" t="s">
        <v>2956</v>
      </c>
      <c r="F487" s="498">
        <v>140</v>
      </c>
      <c r="G487" s="499" cm="1">
        <f t="array" aca="1" ref="G487" ca="1">INDIRECT( VLOOKUP(D487,参照マップ!A:E, 5, FALSE) )</f>
        <v>0</v>
      </c>
      <c r="H487" s="500"/>
      <c r="I487" s="497"/>
      <c r="J487" s="497">
        <v>485</v>
      </c>
      <c r="K487" s="497" t="s">
        <v>2951</v>
      </c>
      <c r="L487" s="497" t="s">
        <v>2952</v>
      </c>
      <c r="M487" s="501"/>
      <c r="N487" s="502"/>
    </row>
    <row r="488" spans="1:14" ht="24" customHeight="1">
      <c r="A488" s="497">
        <v>10</v>
      </c>
      <c r="B488" s="497" t="s">
        <v>1773</v>
      </c>
      <c r="C488" s="497" t="s">
        <v>2957</v>
      </c>
      <c r="D488" s="497">
        <v>34430</v>
      </c>
      <c r="E488" s="497" t="s">
        <v>2958</v>
      </c>
      <c r="F488" s="498">
        <v>155</v>
      </c>
      <c r="G488" s="499" cm="1">
        <f t="array" aca="1" ref="G488" ca="1">INDIRECT( VLOOKUP(D488,参照マップ!A:E, 5, FALSE) )</f>
        <v>0</v>
      </c>
      <c r="H488" s="500"/>
      <c r="I488" s="497"/>
      <c r="J488" s="497">
        <v>486</v>
      </c>
      <c r="K488" s="497" t="s">
        <v>2951</v>
      </c>
      <c r="L488" s="497" t="s">
        <v>2952</v>
      </c>
      <c r="M488" s="501"/>
      <c r="N488" s="502"/>
    </row>
    <row r="489" spans="1:14" ht="24" customHeight="1">
      <c r="A489" s="497">
        <v>10</v>
      </c>
      <c r="B489" s="497" t="s">
        <v>1773</v>
      </c>
      <c r="C489" s="497" t="s">
        <v>2959</v>
      </c>
      <c r="D489" s="497">
        <v>34140</v>
      </c>
      <c r="E489" s="497" t="s">
        <v>2960</v>
      </c>
      <c r="F489" s="498">
        <v>1045</v>
      </c>
      <c r="G489" s="499" cm="1">
        <f t="array" aca="1" ref="G489" ca="1">INDIRECT( VLOOKUP(D489,参照マップ!A:E, 5, FALSE) )</f>
        <v>0</v>
      </c>
      <c r="H489" s="500"/>
      <c r="I489" s="497"/>
      <c r="J489" s="497">
        <v>487</v>
      </c>
      <c r="K489" s="497" t="s">
        <v>2961</v>
      </c>
      <c r="L489" s="497" t="s">
        <v>2962</v>
      </c>
      <c r="M489" s="501"/>
      <c r="N489" s="502"/>
    </row>
    <row r="490" spans="1:14" ht="24" customHeight="1">
      <c r="A490" s="497">
        <v>10</v>
      </c>
      <c r="B490" s="497" t="s">
        <v>1773</v>
      </c>
      <c r="C490" s="497" t="s">
        <v>2963</v>
      </c>
      <c r="D490" s="497">
        <v>34150</v>
      </c>
      <c r="E490" s="497" t="s">
        <v>2964</v>
      </c>
      <c r="F490" s="498">
        <v>125</v>
      </c>
      <c r="G490" s="499" cm="1">
        <f t="array" aca="1" ref="G490" ca="1">INDIRECT( VLOOKUP(D490,参照マップ!A:E, 5, FALSE) )</f>
        <v>0</v>
      </c>
      <c r="H490" s="500"/>
      <c r="I490" s="497"/>
      <c r="J490" s="497">
        <v>488</v>
      </c>
      <c r="K490" s="497" t="s">
        <v>2961</v>
      </c>
      <c r="L490" s="497" t="s">
        <v>2962</v>
      </c>
      <c r="M490" s="501"/>
      <c r="N490" s="502"/>
    </row>
    <row r="491" spans="1:14" ht="24" customHeight="1">
      <c r="A491" s="497">
        <v>10</v>
      </c>
      <c r="B491" s="497" t="s">
        <v>1773</v>
      </c>
      <c r="C491" s="497" t="s">
        <v>2965</v>
      </c>
      <c r="D491" s="497">
        <v>34160</v>
      </c>
      <c r="E491" s="497" t="s">
        <v>2966</v>
      </c>
      <c r="F491" s="498">
        <v>215</v>
      </c>
      <c r="G491" s="499" cm="1">
        <f t="array" aca="1" ref="G491" ca="1">INDIRECT( VLOOKUP(D491,参照マップ!A:E, 5, FALSE) )</f>
        <v>0</v>
      </c>
      <c r="H491" s="500"/>
      <c r="I491" s="497"/>
      <c r="J491" s="497">
        <v>489</v>
      </c>
      <c r="K491" s="497" t="s">
        <v>2961</v>
      </c>
      <c r="L491" s="497" t="s">
        <v>2962</v>
      </c>
      <c r="M491" s="501"/>
      <c r="N491" s="502"/>
    </row>
    <row r="492" spans="1:14" ht="24" customHeight="1">
      <c r="A492" s="497">
        <v>10</v>
      </c>
      <c r="B492" s="497" t="s">
        <v>1773</v>
      </c>
      <c r="C492" s="497" t="s">
        <v>2967</v>
      </c>
      <c r="D492" s="497">
        <v>34175</v>
      </c>
      <c r="E492" s="497" t="s">
        <v>2968</v>
      </c>
      <c r="F492" s="498">
        <v>170</v>
      </c>
      <c r="G492" s="499" cm="1">
        <f t="array" aca="1" ref="G492" ca="1">INDIRECT( VLOOKUP(D492,参照マップ!A:E, 5, FALSE) )</f>
        <v>0</v>
      </c>
      <c r="H492" s="500"/>
      <c r="I492" s="497"/>
      <c r="J492" s="497">
        <v>490</v>
      </c>
      <c r="K492" s="497" t="s">
        <v>2969</v>
      </c>
      <c r="L492" s="497" t="s">
        <v>2970</v>
      </c>
      <c r="M492" s="501"/>
      <c r="N492" s="502"/>
    </row>
    <row r="493" spans="1:14" ht="24" customHeight="1">
      <c r="A493" s="497">
        <v>10</v>
      </c>
      <c r="B493" s="497" t="s">
        <v>1773</v>
      </c>
      <c r="C493" s="497" t="s">
        <v>2971</v>
      </c>
      <c r="D493" s="497">
        <v>34180</v>
      </c>
      <c r="E493" s="497" t="s">
        <v>2972</v>
      </c>
      <c r="F493" s="498">
        <v>1865</v>
      </c>
      <c r="G493" s="499" cm="1">
        <f t="array" aca="1" ref="G493" ca="1">INDIRECT( VLOOKUP(D493,参照マップ!A:E, 5, FALSE) )</f>
        <v>0</v>
      </c>
      <c r="H493" s="500"/>
      <c r="I493" s="497"/>
      <c r="J493" s="497">
        <v>491</v>
      </c>
      <c r="K493" s="497" t="s">
        <v>2969</v>
      </c>
      <c r="L493" s="497" t="s">
        <v>2970</v>
      </c>
      <c r="M493" s="501"/>
      <c r="N493" s="502"/>
    </row>
    <row r="494" spans="1:14" ht="24" customHeight="1">
      <c r="A494" s="497">
        <v>10</v>
      </c>
      <c r="B494" s="497" t="s">
        <v>1773</v>
      </c>
      <c r="C494" s="497" t="s">
        <v>2973</v>
      </c>
      <c r="D494" s="497">
        <v>34190</v>
      </c>
      <c r="E494" s="497" t="s">
        <v>2974</v>
      </c>
      <c r="F494" s="498">
        <v>230</v>
      </c>
      <c r="G494" s="499" cm="1">
        <f t="array" aca="1" ref="G494" ca="1">INDIRECT( VLOOKUP(D494,参照マップ!A:E, 5, FALSE) )</f>
        <v>0</v>
      </c>
      <c r="H494" s="500"/>
      <c r="I494" s="497"/>
      <c r="J494" s="497">
        <v>492</v>
      </c>
      <c r="K494" s="497" t="s">
        <v>2975</v>
      </c>
      <c r="L494" s="497" t="s">
        <v>2976</v>
      </c>
      <c r="M494" s="501"/>
      <c r="N494" s="502"/>
    </row>
    <row r="495" spans="1:14" ht="24" customHeight="1">
      <c r="A495" s="497">
        <v>10</v>
      </c>
      <c r="B495" s="497" t="s">
        <v>1773</v>
      </c>
      <c r="C495" s="497" t="s">
        <v>2977</v>
      </c>
      <c r="D495" s="497">
        <v>34200</v>
      </c>
      <c r="E495" s="497" t="s">
        <v>2978</v>
      </c>
      <c r="F495" s="498">
        <v>205</v>
      </c>
      <c r="G495" s="499" cm="1">
        <f t="array" aca="1" ref="G495" ca="1">INDIRECT( VLOOKUP(D495,参照マップ!A:E, 5, FALSE) )</f>
        <v>0</v>
      </c>
      <c r="H495" s="500"/>
      <c r="I495" s="497"/>
      <c r="J495" s="497">
        <v>493</v>
      </c>
      <c r="K495" s="497" t="s">
        <v>2975</v>
      </c>
      <c r="L495" s="497" t="s">
        <v>2976</v>
      </c>
      <c r="M495" s="501"/>
      <c r="N495" s="502"/>
    </row>
    <row r="496" spans="1:14" ht="24" customHeight="1">
      <c r="A496" s="497">
        <v>10</v>
      </c>
      <c r="B496" s="497" t="s">
        <v>1773</v>
      </c>
      <c r="C496" s="497" t="s">
        <v>2979</v>
      </c>
      <c r="D496" s="497">
        <v>34210</v>
      </c>
      <c r="E496" s="497" t="s">
        <v>2980</v>
      </c>
      <c r="F496" s="498">
        <v>570</v>
      </c>
      <c r="G496" s="499" cm="1">
        <f t="array" aca="1" ref="G496" ca="1">INDIRECT( VLOOKUP(D496,参照マップ!A:E, 5, FALSE) )</f>
        <v>0</v>
      </c>
      <c r="H496" s="500"/>
      <c r="I496" s="497"/>
      <c r="J496" s="497">
        <v>494</v>
      </c>
      <c r="K496" s="497" t="s">
        <v>2975</v>
      </c>
      <c r="L496" s="497" t="s">
        <v>2976</v>
      </c>
      <c r="M496" s="501"/>
      <c r="N496" s="502"/>
    </row>
    <row r="497" spans="1:14" ht="24" customHeight="1">
      <c r="A497" s="497">
        <v>10</v>
      </c>
      <c r="B497" s="497" t="s">
        <v>1773</v>
      </c>
      <c r="C497" s="497" t="s">
        <v>2981</v>
      </c>
      <c r="D497" s="497">
        <v>34230</v>
      </c>
      <c r="E497" s="497" t="s">
        <v>2982</v>
      </c>
      <c r="F497" s="498">
        <v>140</v>
      </c>
      <c r="G497" s="499" cm="1">
        <f t="array" aca="1" ref="G497" ca="1">INDIRECT( VLOOKUP(D497,参照マップ!A:E, 5, FALSE) )</f>
        <v>0</v>
      </c>
      <c r="H497" s="500"/>
      <c r="I497" s="497"/>
      <c r="J497" s="497">
        <v>495</v>
      </c>
      <c r="K497" s="497" t="s">
        <v>2983</v>
      </c>
      <c r="L497" s="497" t="s">
        <v>2984</v>
      </c>
      <c r="M497" s="501"/>
      <c r="N497" s="502"/>
    </row>
    <row r="498" spans="1:14" ht="24" customHeight="1">
      <c r="A498" s="497">
        <v>10</v>
      </c>
      <c r="B498" s="497" t="s">
        <v>1773</v>
      </c>
      <c r="C498" s="497" t="s">
        <v>2985</v>
      </c>
      <c r="D498" s="497">
        <v>34240</v>
      </c>
      <c r="E498" s="497" t="s">
        <v>2986</v>
      </c>
      <c r="F498" s="498">
        <v>185</v>
      </c>
      <c r="G498" s="499" cm="1">
        <f t="array" aca="1" ref="G498" ca="1">INDIRECT( VLOOKUP(D498,参照マップ!A:E, 5, FALSE) )</f>
        <v>0</v>
      </c>
      <c r="H498" s="500"/>
      <c r="I498" s="497"/>
      <c r="J498" s="497">
        <v>496</v>
      </c>
      <c r="K498" s="497" t="s">
        <v>2983</v>
      </c>
      <c r="L498" s="497" t="s">
        <v>2984</v>
      </c>
      <c r="M498" s="501"/>
      <c r="N498" s="502"/>
    </row>
    <row r="499" spans="1:14" ht="24" customHeight="1">
      <c r="A499" s="497">
        <v>10</v>
      </c>
      <c r="B499" s="497" t="s">
        <v>1773</v>
      </c>
      <c r="C499" s="497" t="s">
        <v>2987</v>
      </c>
      <c r="D499" s="497">
        <v>34250</v>
      </c>
      <c r="E499" s="497" t="s">
        <v>2988</v>
      </c>
      <c r="F499" s="498">
        <v>2305</v>
      </c>
      <c r="G499" s="499" cm="1">
        <f t="array" aca="1" ref="G499" ca="1">INDIRECT( VLOOKUP(D499,参照マップ!A:E, 5, FALSE) )</f>
        <v>0</v>
      </c>
      <c r="H499" s="500"/>
      <c r="I499" s="497"/>
      <c r="J499" s="497">
        <v>497</v>
      </c>
      <c r="K499" s="497" t="s">
        <v>2983</v>
      </c>
      <c r="L499" s="497" t="s">
        <v>2984</v>
      </c>
      <c r="M499" s="501"/>
      <c r="N499" s="502"/>
    </row>
    <row r="500" spans="1:14" ht="24" customHeight="1">
      <c r="A500" s="497">
        <v>10</v>
      </c>
      <c r="B500" s="497" t="s">
        <v>1773</v>
      </c>
      <c r="C500" s="497" t="s">
        <v>2989</v>
      </c>
      <c r="D500" s="497">
        <v>34260</v>
      </c>
      <c r="E500" s="497" t="s">
        <v>2990</v>
      </c>
      <c r="F500" s="498">
        <v>2360</v>
      </c>
      <c r="G500" s="499" cm="1">
        <f t="array" aca="1" ref="G500" ca="1">INDIRECT( VLOOKUP(D500,参照マップ!A:E, 5, FALSE) )</f>
        <v>0</v>
      </c>
      <c r="H500" s="500"/>
      <c r="I500" s="497"/>
      <c r="J500" s="497">
        <v>498</v>
      </c>
      <c r="K500" s="497" t="s">
        <v>2983</v>
      </c>
      <c r="L500" s="497" t="s">
        <v>2984</v>
      </c>
      <c r="M500" s="501"/>
      <c r="N500" s="502"/>
    </row>
    <row r="501" spans="1:14" ht="24" customHeight="1">
      <c r="A501" s="497">
        <v>10</v>
      </c>
      <c r="B501" s="497" t="s">
        <v>1773</v>
      </c>
      <c r="C501" s="497" t="s">
        <v>2991</v>
      </c>
      <c r="D501" s="497">
        <v>34270</v>
      </c>
      <c r="E501" s="497" t="s">
        <v>2992</v>
      </c>
      <c r="F501" s="498">
        <v>135</v>
      </c>
      <c r="G501" s="499" cm="1">
        <f t="array" aca="1" ref="G501" ca="1">INDIRECT( VLOOKUP(D501,参照マップ!A:E, 5, FALSE) )</f>
        <v>0</v>
      </c>
      <c r="H501" s="500"/>
      <c r="I501" s="497"/>
      <c r="J501" s="497">
        <v>499</v>
      </c>
      <c r="K501" s="497" t="s">
        <v>2983</v>
      </c>
      <c r="L501" s="497" t="s">
        <v>2984</v>
      </c>
      <c r="M501" s="501"/>
      <c r="N501" s="502"/>
    </row>
    <row r="502" spans="1:14" ht="24" customHeight="1">
      <c r="A502" s="497">
        <v>10</v>
      </c>
      <c r="B502" s="497" t="s">
        <v>1773</v>
      </c>
      <c r="C502" s="497" t="s">
        <v>2993</v>
      </c>
      <c r="D502" s="497">
        <v>34300</v>
      </c>
      <c r="E502" s="497" t="s">
        <v>2994</v>
      </c>
      <c r="F502" s="498">
        <v>1485</v>
      </c>
      <c r="G502" s="499" cm="1">
        <f t="array" aca="1" ref="G502" ca="1">INDIRECT( VLOOKUP(D502,参照マップ!A:E, 5, FALSE) )</f>
        <v>0</v>
      </c>
      <c r="H502" s="500"/>
      <c r="I502" s="497"/>
      <c r="J502" s="497">
        <v>500</v>
      </c>
      <c r="K502" s="497" t="s">
        <v>2995</v>
      </c>
      <c r="L502" s="497" t="s">
        <v>2996</v>
      </c>
      <c r="M502" s="501"/>
      <c r="N502" s="502"/>
    </row>
    <row r="503" spans="1:14" ht="24" customHeight="1">
      <c r="A503" s="497">
        <v>10</v>
      </c>
      <c r="B503" s="497" t="s">
        <v>1773</v>
      </c>
      <c r="C503" s="497" t="s">
        <v>2997</v>
      </c>
      <c r="D503" s="497">
        <v>34310</v>
      </c>
      <c r="E503" s="497" t="s">
        <v>2998</v>
      </c>
      <c r="F503" s="498">
        <v>290</v>
      </c>
      <c r="G503" s="499" cm="1">
        <f t="array" aca="1" ref="G503" ca="1">INDIRECT( VLOOKUP(D503,参照マップ!A:E, 5, FALSE) )</f>
        <v>0</v>
      </c>
      <c r="H503" s="500"/>
      <c r="I503" s="497"/>
      <c r="J503" s="497">
        <v>501</v>
      </c>
      <c r="K503" s="497" t="s">
        <v>2995</v>
      </c>
      <c r="L503" s="497" t="s">
        <v>2996</v>
      </c>
      <c r="M503" s="501"/>
      <c r="N503" s="502"/>
    </row>
    <row r="504" spans="1:14" ht="24" customHeight="1">
      <c r="A504" s="497">
        <v>10</v>
      </c>
      <c r="B504" s="497" t="s">
        <v>1773</v>
      </c>
      <c r="C504" s="497" t="s">
        <v>2999</v>
      </c>
      <c r="D504" s="497">
        <v>34320</v>
      </c>
      <c r="E504" s="497" t="s">
        <v>3000</v>
      </c>
      <c r="F504" s="498">
        <v>160</v>
      </c>
      <c r="G504" s="499" cm="1">
        <f t="array" aca="1" ref="G504" ca="1">INDIRECT( VLOOKUP(D504,参照マップ!A:E, 5, FALSE) )</f>
        <v>0</v>
      </c>
      <c r="H504" s="500"/>
      <c r="I504" s="497"/>
      <c r="J504" s="497">
        <v>502</v>
      </c>
      <c r="K504" s="497" t="s">
        <v>2995</v>
      </c>
      <c r="L504" s="497" t="s">
        <v>2996</v>
      </c>
      <c r="M504" s="501"/>
      <c r="N504" s="502"/>
    </row>
    <row r="505" spans="1:14" ht="24" customHeight="1">
      <c r="A505" s="497">
        <v>10</v>
      </c>
      <c r="B505" s="497" t="s">
        <v>1773</v>
      </c>
      <c r="C505" s="497" t="s">
        <v>3001</v>
      </c>
      <c r="D505" s="497">
        <v>34340</v>
      </c>
      <c r="E505" s="497" t="s">
        <v>3002</v>
      </c>
      <c r="F505" s="498">
        <v>305</v>
      </c>
      <c r="G505" s="499" cm="1">
        <f t="array" aca="1" ref="G505" ca="1">INDIRECT( VLOOKUP(D505,参照マップ!A:E, 5, FALSE) )</f>
        <v>0</v>
      </c>
      <c r="H505" s="500"/>
      <c r="I505" s="497"/>
      <c r="J505" s="497">
        <v>503</v>
      </c>
      <c r="K505" s="497" t="s">
        <v>2995</v>
      </c>
      <c r="L505" s="497" t="s">
        <v>2996</v>
      </c>
      <c r="M505" s="501"/>
      <c r="N505" s="502"/>
    </row>
    <row r="506" spans="1:14" ht="24" customHeight="1">
      <c r="A506" s="497">
        <v>10</v>
      </c>
      <c r="B506" s="497" t="s">
        <v>1773</v>
      </c>
      <c r="C506" s="497" t="s">
        <v>3003</v>
      </c>
      <c r="D506" s="497">
        <v>34350</v>
      </c>
      <c r="E506" s="497" t="s">
        <v>3004</v>
      </c>
      <c r="F506" s="498">
        <v>165</v>
      </c>
      <c r="G506" s="499" cm="1">
        <f t="array" aca="1" ref="G506" ca="1">INDIRECT( VLOOKUP(D506,参照マップ!A:E, 5, FALSE) )</f>
        <v>0</v>
      </c>
      <c r="H506" s="500"/>
      <c r="I506" s="497"/>
      <c r="J506" s="497">
        <v>504</v>
      </c>
      <c r="K506" s="497" t="s">
        <v>3005</v>
      </c>
      <c r="L506" s="497" t="s">
        <v>3006</v>
      </c>
      <c r="M506" s="501"/>
      <c r="N506" s="502"/>
    </row>
    <row r="507" spans="1:14" ht="24" customHeight="1">
      <c r="A507" s="497">
        <v>10</v>
      </c>
      <c r="B507" s="497" t="s">
        <v>1773</v>
      </c>
      <c r="C507" s="497" t="s">
        <v>3007</v>
      </c>
      <c r="D507" s="497">
        <v>34360</v>
      </c>
      <c r="E507" s="497" t="s">
        <v>3008</v>
      </c>
      <c r="F507" s="498">
        <v>3655</v>
      </c>
      <c r="G507" s="499" cm="1">
        <f t="array" aca="1" ref="G507" ca="1">INDIRECT( VLOOKUP(D507,参照マップ!A:E, 5, FALSE) )</f>
        <v>0</v>
      </c>
      <c r="H507" s="500"/>
      <c r="I507" s="497"/>
      <c r="J507" s="497">
        <v>505</v>
      </c>
      <c r="K507" s="497" t="s">
        <v>3005</v>
      </c>
      <c r="L507" s="497" t="s">
        <v>3006</v>
      </c>
      <c r="M507" s="501"/>
      <c r="N507" s="502"/>
    </row>
    <row r="508" spans="1:14" ht="24" customHeight="1">
      <c r="A508" s="497">
        <v>10</v>
      </c>
      <c r="B508" s="497" t="s">
        <v>1773</v>
      </c>
      <c r="C508" s="497" t="s">
        <v>3009</v>
      </c>
      <c r="D508" s="497">
        <v>34390</v>
      </c>
      <c r="E508" s="497" t="s">
        <v>3010</v>
      </c>
      <c r="F508" s="498">
        <v>225</v>
      </c>
      <c r="G508" s="499" cm="1">
        <f t="array" aca="1" ref="G508" ca="1">INDIRECT( VLOOKUP(D508,参照マップ!A:E, 5, FALSE) )</f>
        <v>0</v>
      </c>
      <c r="H508" s="500"/>
      <c r="I508" s="497"/>
      <c r="J508" s="497">
        <v>506</v>
      </c>
      <c r="K508" s="497" t="s">
        <v>3011</v>
      </c>
      <c r="L508" s="497" t="s">
        <v>3012</v>
      </c>
      <c r="M508" s="501"/>
      <c r="N508" s="502"/>
    </row>
    <row r="509" spans="1:14" ht="24" customHeight="1">
      <c r="A509" s="497">
        <v>10</v>
      </c>
      <c r="B509" s="497" t="s">
        <v>1773</v>
      </c>
      <c r="C509" s="497" t="s">
        <v>3013</v>
      </c>
      <c r="D509" s="497">
        <v>34400</v>
      </c>
      <c r="E509" s="497" t="s">
        <v>3014</v>
      </c>
      <c r="F509" s="498">
        <v>975</v>
      </c>
      <c r="G509" s="499" cm="1">
        <f t="array" aca="1" ref="G509" ca="1">INDIRECT( VLOOKUP(D509,参照マップ!A:E, 5, FALSE) )</f>
        <v>0</v>
      </c>
      <c r="H509" s="500"/>
      <c r="I509" s="497"/>
      <c r="J509" s="497">
        <v>507</v>
      </c>
      <c r="K509" s="497" t="s">
        <v>3011</v>
      </c>
      <c r="L509" s="497" t="s">
        <v>3012</v>
      </c>
      <c r="M509" s="501"/>
      <c r="N509" s="502"/>
    </row>
    <row r="510" spans="1:14" ht="24" customHeight="1">
      <c r="A510" s="497">
        <v>10</v>
      </c>
      <c r="B510" s="497" t="s">
        <v>1773</v>
      </c>
      <c r="C510" s="497" t="s">
        <v>3015</v>
      </c>
      <c r="D510" s="497">
        <v>34420</v>
      </c>
      <c r="E510" s="497" t="s">
        <v>3016</v>
      </c>
      <c r="F510" s="498">
        <v>825</v>
      </c>
      <c r="G510" s="499" cm="1">
        <f t="array" aca="1" ref="G510" ca="1">INDIRECT( VLOOKUP(D510,参照マップ!A:E, 5, FALSE) )</f>
        <v>0</v>
      </c>
      <c r="H510" s="500"/>
      <c r="I510" s="497"/>
      <c r="J510" s="497">
        <v>508</v>
      </c>
      <c r="K510" s="497" t="s">
        <v>3017</v>
      </c>
      <c r="L510" s="497" t="s">
        <v>3018</v>
      </c>
      <c r="M510" s="501"/>
      <c r="N510" s="502"/>
    </row>
    <row r="511" spans="1:14" ht="24" customHeight="1">
      <c r="A511" s="497">
        <v>11</v>
      </c>
      <c r="B511" s="497" t="s">
        <v>1773</v>
      </c>
      <c r="C511" s="497" t="s">
        <v>3019</v>
      </c>
      <c r="D511" s="497">
        <v>47100</v>
      </c>
      <c r="E511" s="497" t="s">
        <v>3020</v>
      </c>
      <c r="F511" s="498">
        <v>975</v>
      </c>
      <c r="G511" s="499" cm="1">
        <f t="array" aca="1" ref="G511" ca="1">INDIRECT( VLOOKUP(D511,参照マップ!A:E, 5, FALSE) )</f>
        <v>0</v>
      </c>
      <c r="H511" s="500"/>
      <c r="I511" s="497"/>
      <c r="J511" s="497">
        <v>509</v>
      </c>
      <c r="K511" s="497" t="s">
        <v>3021</v>
      </c>
      <c r="L511" s="497" t="s">
        <v>3022</v>
      </c>
      <c r="M511" s="501"/>
      <c r="N511" s="502"/>
    </row>
    <row r="512" spans="1:14" ht="24" customHeight="1">
      <c r="A512" s="497">
        <v>11</v>
      </c>
      <c r="B512" s="497" t="s">
        <v>1773</v>
      </c>
      <c r="C512" s="497" t="s">
        <v>3023</v>
      </c>
      <c r="D512" s="497">
        <v>47020</v>
      </c>
      <c r="E512" s="497" t="s">
        <v>3024</v>
      </c>
      <c r="F512" s="498">
        <v>2215</v>
      </c>
      <c r="G512" s="499" cm="1">
        <f t="array" aca="1" ref="G512" ca="1">INDIRECT( VLOOKUP(D512,参照マップ!A:E, 5, FALSE) )</f>
        <v>0</v>
      </c>
      <c r="H512" s="500"/>
      <c r="I512" s="497"/>
      <c r="J512" s="497">
        <v>510</v>
      </c>
      <c r="K512" s="497" t="s">
        <v>3021</v>
      </c>
      <c r="L512" s="497" t="s">
        <v>3022</v>
      </c>
      <c r="M512" s="501"/>
      <c r="N512" s="502"/>
    </row>
    <row r="513" spans="1:14" ht="24" customHeight="1">
      <c r="A513" s="497">
        <v>11</v>
      </c>
      <c r="B513" s="497" t="s">
        <v>1773</v>
      </c>
      <c r="C513" s="497" t="s">
        <v>3025</v>
      </c>
      <c r="D513" s="497">
        <v>47040</v>
      </c>
      <c r="E513" s="497" t="s">
        <v>3026</v>
      </c>
      <c r="F513" s="498">
        <v>3625</v>
      </c>
      <c r="G513" s="499" cm="1">
        <f t="array" aca="1" ref="G513" ca="1">INDIRECT( VLOOKUP(D513,参照マップ!A:E, 5, FALSE) )</f>
        <v>0</v>
      </c>
      <c r="H513" s="500"/>
      <c r="I513" s="497"/>
      <c r="J513" s="497">
        <v>511</v>
      </c>
      <c r="K513" s="497" t="s">
        <v>3021</v>
      </c>
      <c r="L513" s="497" t="s">
        <v>3022</v>
      </c>
      <c r="M513" s="501"/>
      <c r="N513" s="502"/>
    </row>
    <row r="514" spans="1:14" ht="24" customHeight="1">
      <c r="A514" s="497">
        <v>11</v>
      </c>
      <c r="B514" s="497" t="s">
        <v>1773</v>
      </c>
      <c r="C514" s="497" t="s">
        <v>3027</v>
      </c>
      <c r="D514" s="497">
        <v>47050</v>
      </c>
      <c r="E514" s="497" t="s">
        <v>3028</v>
      </c>
      <c r="F514" s="498">
        <v>2980</v>
      </c>
      <c r="G514" s="499" cm="1">
        <f t="array" aca="1" ref="G514" ca="1">INDIRECT( VLOOKUP(D514,参照マップ!A:E, 5, FALSE) )</f>
        <v>0</v>
      </c>
      <c r="H514" s="500"/>
      <c r="I514" s="497"/>
      <c r="J514" s="497">
        <v>512</v>
      </c>
      <c r="K514" s="497" t="s">
        <v>3021</v>
      </c>
      <c r="L514" s="497" t="s">
        <v>3022</v>
      </c>
      <c r="M514" s="501"/>
      <c r="N514" s="502"/>
    </row>
    <row r="515" spans="1:14" ht="24" customHeight="1">
      <c r="A515" s="497">
        <v>11</v>
      </c>
      <c r="B515" s="497" t="s">
        <v>1773</v>
      </c>
      <c r="C515" s="497" t="s">
        <v>3029</v>
      </c>
      <c r="D515" s="497">
        <v>47060</v>
      </c>
      <c r="E515" s="497" t="s">
        <v>3030</v>
      </c>
      <c r="F515" s="498">
        <v>1280</v>
      </c>
      <c r="G515" s="499" cm="1">
        <f t="array" aca="1" ref="G515" ca="1">INDIRECT( VLOOKUP(D515,参照マップ!A:E, 5, FALSE) )</f>
        <v>0</v>
      </c>
      <c r="H515" s="500"/>
      <c r="I515" s="497"/>
      <c r="J515" s="497">
        <v>513</v>
      </c>
      <c r="K515" s="497" t="s">
        <v>3031</v>
      </c>
      <c r="L515" s="497" t="s">
        <v>3032</v>
      </c>
      <c r="M515" s="501"/>
      <c r="N515" s="502"/>
    </row>
    <row r="516" spans="1:14" ht="24" customHeight="1">
      <c r="A516" s="497">
        <v>11</v>
      </c>
      <c r="B516" s="497" t="s">
        <v>1773</v>
      </c>
      <c r="C516" s="497" t="s">
        <v>3033</v>
      </c>
      <c r="D516" s="497">
        <v>47070</v>
      </c>
      <c r="E516" s="497" t="s">
        <v>3034</v>
      </c>
      <c r="F516" s="498">
        <v>420</v>
      </c>
      <c r="G516" s="499" cm="1">
        <f t="array" aca="1" ref="G516" ca="1">INDIRECT( VLOOKUP(D516,参照マップ!A:E, 5, FALSE) )</f>
        <v>0</v>
      </c>
      <c r="H516" s="500"/>
      <c r="I516" s="497"/>
      <c r="J516" s="497">
        <v>514</v>
      </c>
      <c r="K516" s="497" t="s">
        <v>3031</v>
      </c>
      <c r="L516" s="497" t="s">
        <v>3032</v>
      </c>
      <c r="M516" s="501"/>
      <c r="N516" s="502"/>
    </row>
    <row r="517" spans="1:14" ht="24" customHeight="1">
      <c r="A517" s="497">
        <v>11</v>
      </c>
      <c r="B517" s="497" t="s">
        <v>1773</v>
      </c>
      <c r="C517" s="497" t="s">
        <v>3035</v>
      </c>
      <c r="D517" s="497">
        <v>47080</v>
      </c>
      <c r="E517" s="497" t="s">
        <v>3036</v>
      </c>
      <c r="F517" s="498">
        <v>2570</v>
      </c>
      <c r="G517" s="499" cm="1">
        <f t="array" aca="1" ref="G517" ca="1">INDIRECT( VLOOKUP(D517,参照マップ!A:E, 5, FALSE) )</f>
        <v>0</v>
      </c>
      <c r="H517" s="500"/>
      <c r="I517" s="497"/>
      <c r="J517" s="497">
        <v>515</v>
      </c>
      <c r="K517" s="497" t="s">
        <v>3037</v>
      </c>
      <c r="L517" s="497" t="s">
        <v>3038</v>
      </c>
      <c r="M517" s="501"/>
      <c r="N517" s="502"/>
    </row>
    <row r="518" spans="1:14" ht="24" customHeight="1">
      <c r="A518" s="497">
        <v>11</v>
      </c>
      <c r="B518" s="497" t="s">
        <v>1773</v>
      </c>
      <c r="C518" s="497" t="s">
        <v>3039</v>
      </c>
      <c r="D518" s="497">
        <v>47090</v>
      </c>
      <c r="E518" s="497" t="s">
        <v>3040</v>
      </c>
      <c r="F518" s="498">
        <v>1535</v>
      </c>
      <c r="G518" s="499" cm="1">
        <f t="array" aca="1" ref="G518" ca="1">INDIRECT( VLOOKUP(D518,参照マップ!A:E, 5, FALSE) )</f>
        <v>0</v>
      </c>
      <c r="H518" s="500"/>
      <c r="I518" s="497"/>
      <c r="J518" s="497">
        <v>516</v>
      </c>
      <c r="K518" s="497" t="s">
        <v>3041</v>
      </c>
      <c r="L518" s="497" t="s">
        <v>3042</v>
      </c>
      <c r="M518" s="501"/>
      <c r="N518" s="502"/>
    </row>
    <row r="519" spans="1:14" ht="24" customHeight="1">
      <c r="A519" s="497">
        <v>11</v>
      </c>
      <c r="B519" s="497" t="s">
        <v>1773</v>
      </c>
      <c r="C519" s="497" t="s">
        <v>3043</v>
      </c>
      <c r="D519" s="497">
        <v>35020</v>
      </c>
      <c r="E519" s="497" t="s">
        <v>3044</v>
      </c>
      <c r="F519" s="498">
        <v>200</v>
      </c>
      <c r="G519" s="499" cm="1">
        <f t="array" aca="1" ref="G519" ca="1">INDIRECT( VLOOKUP(D519,参照マップ!A:E, 5, FALSE) )</f>
        <v>0</v>
      </c>
      <c r="H519" s="500"/>
      <c r="I519" s="497"/>
      <c r="J519" s="497">
        <v>517</v>
      </c>
      <c r="K519" s="497" t="s">
        <v>3021</v>
      </c>
      <c r="L519" s="497" t="s">
        <v>3022</v>
      </c>
      <c r="M519" s="501"/>
      <c r="N519" s="502"/>
    </row>
    <row r="520" spans="1:14" ht="24" customHeight="1">
      <c r="A520" s="497">
        <v>11</v>
      </c>
      <c r="B520" s="497" t="s">
        <v>1773</v>
      </c>
      <c r="C520" s="497" t="s">
        <v>3045</v>
      </c>
      <c r="D520" s="497">
        <v>35025</v>
      </c>
      <c r="E520" s="497" t="s">
        <v>3046</v>
      </c>
      <c r="F520" s="498">
        <v>40</v>
      </c>
      <c r="G520" s="499" cm="1">
        <f t="array" aca="1" ref="G520" ca="1">INDIRECT( VLOOKUP(D520,参照マップ!A:E, 5, FALSE) )</f>
        <v>0</v>
      </c>
      <c r="H520" s="500"/>
      <c r="I520" s="497"/>
      <c r="J520" s="497">
        <v>518</v>
      </c>
      <c r="K520" s="497" t="s">
        <v>3021</v>
      </c>
      <c r="L520" s="497" t="s">
        <v>3022</v>
      </c>
      <c r="M520" s="501"/>
      <c r="N520" s="502"/>
    </row>
    <row r="521" spans="1:14" ht="24" customHeight="1">
      <c r="A521" s="497">
        <v>11</v>
      </c>
      <c r="B521" s="497" t="s">
        <v>1773</v>
      </c>
      <c r="C521" s="497" t="s">
        <v>3047</v>
      </c>
      <c r="D521" s="497">
        <v>35030</v>
      </c>
      <c r="E521" s="497" t="s">
        <v>3048</v>
      </c>
      <c r="F521" s="498">
        <v>75</v>
      </c>
      <c r="G521" s="499" cm="1">
        <f t="array" aca="1" ref="G521" ca="1">INDIRECT( VLOOKUP(D521,参照マップ!A:E, 5, FALSE) )</f>
        <v>0</v>
      </c>
      <c r="H521" s="500"/>
      <c r="I521" s="497"/>
      <c r="J521" s="497">
        <v>519</v>
      </c>
      <c r="K521" s="497" t="s">
        <v>3021</v>
      </c>
      <c r="L521" s="497" t="s">
        <v>3022</v>
      </c>
      <c r="M521" s="501"/>
      <c r="N521" s="502"/>
    </row>
    <row r="522" spans="1:14" ht="24" customHeight="1">
      <c r="A522" s="497">
        <v>11</v>
      </c>
      <c r="B522" s="497" t="s">
        <v>1773</v>
      </c>
      <c r="C522" s="497" t="s">
        <v>3049</v>
      </c>
      <c r="D522" s="497">
        <v>35070</v>
      </c>
      <c r="E522" s="497" t="s">
        <v>3050</v>
      </c>
      <c r="F522" s="498">
        <v>40</v>
      </c>
      <c r="G522" s="499" cm="1">
        <f t="array" aca="1" ref="G522" ca="1">INDIRECT( VLOOKUP(D522,参照マップ!A:E, 5, FALSE) )</f>
        <v>0</v>
      </c>
      <c r="H522" s="500"/>
      <c r="I522" s="497"/>
      <c r="J522" s="497">
        <v>520</v>
      </c>
      <c r="K522" s="497" t="s">
        <v>3031</v>
      </c>
      <c r="L522" s="497" t="s">
        <v>3032</v>
      </c>
      <c r="M522" s="501"/>
      <c r="N522" s="502"/>
    </row>
    <row r="523" spans="1:14" ht="24" customHeight="1">
      <c r="A523" s="497">
        <v>11</v>
      </c>
      <c r="B523" s="497" t="s">
        <v>1773</v>
      </c>
      <c r="C523" s="497" t="s">
        <v>3051</v>
      </c>
      <c r="D523" s="497">
        <v>35410</v>
      </c>
      <c r="E523" s="497" t="s">
        <v>3052</v>
      </c>
      <c r="F523" s="498">
        <v>115</v>
      </c>
      <c r="G523" s="499" cm="1">
        <f t="array" aca="1" ref="G523" ca="1">INDIRECT( VLOOKUP(D523,参照マップ!A:E, 5, FALSE) )</f>
        <v>0</v>
      </c>
      <c r="H523" s="500"/>
      <c r="I523" s="497"/>
      <c r="J523" s="497">
        <v>521</v>
      </c>
      <c r="K523" s="497" t="s">
        <v>3031</v>
      </c>
      <c r="L523" s="497" t="s">
        <v>3032</v>
      </c>
      <c r="M523" s="501"/>
      <c r="N523" s="502"/>
    </row>
    <row r="524" spans="1:14" ht="24" customHeight="1">
      <c r="A524" s="497">
        <v>11</v>
      </c>
      <c r="B524" s="497" t="s">
        <v>1773</v>
      </c>
      <c r="C524" s="497" t="s">
        <v>3053</v>
      </c>
      <c r="D524" s="497">
        <v>35090</v>
      </c>
      <c r="E524" s="497" t="s">
        <v>3054</v>
      </c>
      <c r="F524" s="498">
        <v>145</v>
      </c>
      <c r="G524" s="499" cm="1">
        <f t="array" aca="1" ref="G524" ca="1">INDIRECT( VLOOKUP(D524,参照マップ!A:E, 5, FALSE) )</f>
        <v>0</v>
      </c>
      <c r="H524" s="500"/>
      <c r="I524" s="497"/>
      <c r="J524" s="497">
        <v>522</v>
      </c>
      <c r="K524" s="497" t="s">
        <v>3037</v>
      </c>
      <c r="L524" s="497" t="s">
        <v>3038</v>
      </c>
      <c r="M524" s="501"/>
      <c r="N524" s="502"/>
    </row>
    <row r="525" spans="1:14" ht="24" customHeight="1">
      <c r="A525" s="497">
        <v>11</v>
      </c>
      <c r="B525" s="497" t="s">
        <v>1773</v>
      </c>
      <c r="C525" s="497" t="s">
        <v>3055</v>
      </c>
      <c r="D525" s="497">
        <v>35340</v>
      </c>
      <c r="E525" s="497" t="s">
        <v>3056</v>
      </c>
      <c r="F525" s="498">
        <v>195</v>
      </c>
      <c r="G525" s="499" cm="1">
        <f t="array" aca="1" ref="G525" ca="1">INDIRECT( VLOOKUP(D525,参照マップ!A:E, 5, FALSE) )</f>
        <v>0</v>
      </c>
      <c r="H525" s="500"/>
      <c r="I525" s="497"/>
      <c r="J525" s="497">
        <v>523</v>
      </c>
      <c r="K525" s="497" t="s">
        <v>3057</v>
      </c>
      <c r="L525" s="497" t="s">
        <v>3058</v>
      </c>
      <c r="M525" s="501"/>
      <c r="N525" s="502"/>
    </row>
    <row r="526" spans="1:14" ht="24" customHeight="1">
      <c r="A526" s="497">
        <v>11</v>
      </c>
      <c r="B526" s="497" t="s">
        <v>1773</v>
      </c>
      <c r="C526" s="497" t="s">
        <v>3059</v>
      </c>
      <c r="D526" s="497">
        <v>35350</v>
      </c>
      <c r="E526" s="497" t="s">
        <v>3060</v>
      </c>
      <c r="F526" s="498">
        <v>735</v>
      </c>
      <c r="G526" s="499" cm="1">
        <f t="array" aca="1" ref="G526" ca="1">INDIRECT( VLOOKUP(D526,参照マップ!A:E, 5, FALSE) )</f>
        <v>0</v>
      </c>
      <c r="H526" s="500"/>
      <c r="I526" s="497"/>
      <c r="J526" s="497">
        <v>524</v>
      </c>
      <c r="K526" s="497" t="s">
        <v>3057</v>
      </c>
      <c r="L526" s="497" t="s">
        <v>3058</v>
      </c>
      <c r="M526" s="501"/>
      <c r="N526" s="502"/>
    </row>
    <row r="527" spans="1:14" ht="24" customHeight="1">
      <c r="A527" s="497">
        <v>11</v>
      </c>
      <c r="B527" s="497" t="s">
        <v>1773</v>
      </c>
      <c r="C527" s="497" t="s">
        <v>3061</v>
      </c>
      <c r="D527" s="497">
        <v>35360</v>
      </c>
      <c r="E527" s="497" t="s">
        <v>3062</v>
      </c>
      <c r="F527" s="498">
        <v>750</v>
      </c>
      <c r="G527" s="499" cm="1">
        <f t="array" aca="1" ref="G527" ca="1">INDIRECT( VLOOKUP(D527,参照マップ!A:E, 5, FALSE) )</f>
        <v>0</v>
      </c>
      <c r="H527" s="500"/>
      <c r="I527" s="497"/>
      <c r="J527" s="497">
        <v>525</v>
      </c>
      <c r="K527" s="497" t="s">
        <v>3063</v>
      </c>
      <c r="L527" s="497" t="s">
        <v>3064</v>
      </c>
      <c r="M527" s="501"/>
      <c r="N527" s="502"/>
    </row>
    <row r="528" spans="1:14" ht="24" customHeight="1">
      <c r="A528" s="497">
        <v>11</v>
      </c>
      <c r="B528" s="497" t="s">
        <v>1773</v>
      </c>
      <c r="C528" s="497" t="s">
        <v>3065</v>
      </c>
      <c r="D528" s="497">
        <v>35380</v>
      </c>
      <c r="E528" s="497" t="s">
        <v>3066</v>
      </c>
      <c r="F528" s="498">
        <v>400</v>
      </c>
      <c r="G528" s="499" cm="1">
        <f t="array" aca="1" ref="G528" ca="1">INDIRECT( VLOOKUP(D528,参照マップ!A:E, 5, FALSE) )</f>
        <v>0</v>
      </c>
      <c r="H528" s="500"/>
      <c r="I528" s="497"/>
      <c r="J528" s="497">
        <v>526</v>
      </c>
      <c r="K528" s="497" t="s">
        <v>3067</v>
      </c>
      <c r="L528" s="497" t="s">
        <v>3068</v>
      </c>
      <c r="M528" s="501"/>
      <c r="N528" s="502"/>
    </row>
    <row r="529" spans="1:14" ht="24" customHeight="1">
      <c r="A529" s="497">
        <v>11</v>
      </c>
      <c r="B529" s="497" t="s">
        <v>1773</v>
      </c>
      <c r="C529" s="497" t="s">
        <v>3069</v>
      </c>
      <c r="D529" s="497">
        <v>35390</v>
      </c>
      <c r="E529" s="497" t="s">
        <v>3070</v>
      </c>
      <c r="F529" s="498">
        <v>70</v>
      </c>
      <c r="G529" s="499" cm="1">
        <f t="array" aca="1" ref="G529" ca="1">INDIRECT( VLOOKUP(D529,参照マップ!A:E, 5, FALSE) )</f>
        <v>0</v>
      </c>
      <c r="H529" s="500"/>
      <c r="I529" s="497"/>
      <c r="J529" s="497">
        <v>527</v>
      </c>
      <c r="K529" s="497" t="s">
        <v>3067</v>
      </c>
      <c r="L529" s="497" t="s">
        <v>3068</v>
      </c>
      <c r="M529" s="501"/>
      <c r="N529" s="502"/>
    </row>
    <row r="530" spans="1:14" ht="24" customHeight="1">
      <c r="A530" s="497">
        <v>11</v>
      </c>
      <c r="B530" s="497" t="s">
        <v>1773</v>
      </c>
      <c r="C530" s="497" t="s">
        <v>3071</v>
      </c>
      <c r="D530" s="497">
        <v>35100</v>
      </c>
      <c r="E530" s="497" t="s">
        <v>3072</v>
      </c>
      <c r="F530" s="498">
        <v>130</v>
      </c>
      <c r="G530" s="499" cm="1">
        <f t="array" aca="1" ref="G530" ca="1">INDIRECT( VLOOKUP(D530,参照マップ!A:E, 5, FALSE) )</f>
        <v>0</v>
      </c>
      <c r="H530" s="500"/>
      <c r="I530" s="497"/>
      <c r="J530" s="497">
        <v>528</v>
      </c>
      <c r="K530" s="497" t="s">
        <v>3073</v>
      </c>
      <c r="L530" s="497" t="s">
        <v>3074</v>
      </c>
      <c r="M530" s="501"/>
      <c r="N530" s="502"/>
    </row>
    <row r="531" spans="1:14" ht="24" customHeight="1">
      <c r="A531" s="497">
        <v>11</v>
      </c>
      <c r="B531" s="497" t="s">
        <v>1773</v>
      </c>
      <c r="C531" s="497" t="s">
        <v>3075</v>
      </c>
      <c r="D531" s="497">
        <v>35110</v>
      </c>
      <c r="E531" s="497" t="s">
        <v>3076</v>
      </c>
      <c r="F531" s="498">
        <v>395</v>
      </c>
      <c r="G531" s="499" cm="1">
        <f t="array" aca="1" ref="G531" ca="1">INDIRECT( VLOOKUP(D531,参照マップ!A:E, 5, FALSE) )</f>
        <v>0</v>
      </c>
      <c r="H531" s="500"/>
      <c r="I531" s="497"/>
      <c r="J531" s="497">
        <v>529</v>
      </c>
      <c r="K531" s="497" t="s">
        <v>3073</v>
      </c>
      <c r="L531" s="497" t="s">
        <v>3074</v>
      </c>
      <c r="M531" s="501"/>
      <c r="N531" s="502"/>
    </row>
    <row r="532" spans="1:14" ht="24" customHeight="1">
      <c r="A532" s="497">
        <v>11</v>
      </c>
      <c r="B532" s="497" t="s">
        <v>1773</v>
      </c>
      <c r="C532" s="497" t="s">
        <v>3077</v>
      </c>
      <c r="D532" s="497">
        <v>35120</v>
      </c>
      <c r="E532" s="497" t="s">
        <v>3078</v>
      </c>
      <c r="F532" s="498">
        <v>450</v>
      </c>
      <c r="G532" s="499" cm="1">
        <f t="array" aca="1" ref="G532" ca="1">INDIRECT( VLOOKUP(D532,参照マップ!A:E, 5, FALSE) )</f>
        <v>0</v>
      </c>
      <c r="H532" s="500"/>
      <c r="I532" s="497"/>
      <c r="J532" s="497">
        <v>530</v>
      </c>
      <c r="K532" s="497" t="s">
        <v>3079</v>
      </c>
      <c r="L532" s="497" t="s">
        <v>3080</v>
      </c>
      <c r="M532" s="501"/>
      <c r="N532" s="502"/>
    </row>
    <row r="533" spans="1:14" ht="24" customHeight="1">
      <c r="A533" s="497">
        <v>11</v>
      </c>
      <c r="B533" s="497" t="s">
        <v>1773</v>
      </c>
      <c r="C533" s="497" t="s">
        <v>3081</v>
      </c>
      <c r="D533" s="497">
        <v>35240</v>
      </c>
      <c r="E533" s="497" t="s">
        <v>3082</v>
      </c>
      <c r="F533" s="498">
        <v>705</v>
      </c>
      <c r="G533" s="499" cm="1">
        <f t="array" aca="1" ref="G533" ca="1">INDIRECT( VLOOKUP(D533,参照マップ!A:E, 5, FALSE) )</f>
        <v>0</v>
      </c>
      <c r="H533" s="500"/>
      <c r="I533" s="497"/>
      <c r="J533" s="497">
        <v>531</v>
      </c>
      <c r="K533" s="497" t="s">
        <v>3083</v>
      </c>
      <c r="L533" s="497" t="s">
        <v>3084</v>
      </c>
      <c r="M533" s="501"/>
      <c r="N533" s="502"/>
    </row>
    <row r="534" spans="1:14" ht="24" customHeight="1">
      <c r="A534" s="497">
        <v>11</v>
      </c>
      <c r="B534" s="497" t="s">
        <v>1773</v>
      </c>
      <c r="C534" s="497" t="s">
        <v>3085</v>
      </c>
      <c r="D534" s="497">
        <v>35210</v>
      </c>
      <c r="E534" s="497" t="s">
        <v>3086</v>
      </c>
      <c r="F534" s="498">
        <v>265</v>
      </c>
      <c r="G534" s="499" cm="1">
        <f t="array" aca="1" ref="G534" ca="1">INDIRECT( VLOOKUP(D534,参照マップ!A:E, 5, FALSE) )</f>
        <v>0</v>
      </c>
      <c r="H534" s="500"/>
      <c r="I534" s="497"/>
      <c r="J534" s="497">
        <v>532</v>
      </c>
      <c r="K534" s="497" t="s">
        <v>3087</v>
      </c>
      <c r="L534" s="497" t="s">
        <v>3088</v>
      </c>
      <c r="M534" s="501"/>
      <c r="N534" s="502"/>
    </row>
    <row r="535" spans="1:14" ht="24" customHeight="1">
      <c r="A535" s="497">
        <v>11</v>
      </c>
      <c r="B535" s="497" t="s">
        <v>1773</v>
      </c>
      <c r="C535" s="497" t="s">
        <v>3089</v>
      </c>
      <c r="D535" s="497">
        <v>35170</v>
      </c>
      <c r="E535" s="497" t="s">
        <v>3090</v>
      </c>
      <c r="F535" s="498">
        <v>40</v>
      </c>
      <c r="G535" s="499" cm="1">
        <f t="array" aca="1" ref="G535" ca="1">INDIRECT( VLOOKUP(D535,参照マップ!A:E, 5, FALSE) )</f>
        <v>0</v>
      </c>
      <c r="H535" s="500"/>
      <c r="I535" s="497"/>
      <c r="J535" s="497">
        <v>533</v>
      </c>
      <c r="K535" s="497" t="s">
        <v>3091</v>
      </c>
      <c r="L535" s="497" t="s">
        <v>3092</v>
      </c>
      <c r="M535" s="501"/>
      <c r="N535" s="502"/>
    </row>
    <row r="536" spans="1:14" ht="24" customHeight="1">
      <c r="A536" s="497">
        <v>11</v>
      </c>
      <c r="B536" s="497" t="s">
        <v>1773</v>
      </c>
      <c r="C536" s="497" t="s">
        <v>3093</v>
      </c>
      <c r="D536" s="497">
        <v>35180</v>
      </c>
      <c r="E536" s="497" t="s">
        <v>3094</v>
      </c>
      <c r="F536" s="498">
        <v>420</v>
      </c>
      <c r="G536" s="499" cm="1">
        <f t="array" aca="1" ref="G536" ca="1">INDIRECT( VLOOKUP(D536,参照マップ!A:E, 5, FALSE) )</f>
        <v>0</v>
      </c>
      <c r="H536" s="500"/>
      <c r="I536" s="497"/>
      <c r="J536" s="497">
        <v>534</v>
      </c>
      <c r="K536" s="497" t="s">
        <v>3091</v>
      </c>
      <c r="L536" s="497" t="s">
        <v>3092</v>
      </c>
      <c r="M536" s="501"/>
      <c r="N536" s="502"/>
    </row>
    <row r="537" spans="1:14" ht="24" customHeight="1">
      <c r="A537" s="497">
        <v>11</v>
      </c>
      <c r="B537" s="497" t="s">
        <v>1773</v>
      </c>
      <c r="C537" s="497" t="s">
        <v>3095</v>
      </c>
      <c r="D537" s="497">
        <v>35280</v>
      </c>
      <c r="E537" s="497" t="s">
        <v>3096</v>
      </c>
      <c r="F537" s="498">
        <v>760</v>
      </c>
      <c r="G537" s="499" cm="1">
        <f t="array" aca="1" ref="G537" ca="1">INDIRECT( VLOOKUP(D537,参照マップ!A:E, 5, FALSE) )</f>
        <v>0</v>
      </c>
      <c r="H537" s="500"/>
      <c r="I537" s="497"/>
      <c r="J537" s="497">
        <v>535</v>
      </c>
      <c r="K537" s="497" t="s">
        <v>3097</v>
      </c>
      <c r="L537" s="497" t="s">
        <v>3098</v>
      </c>
      <c r="M537" s="501"/>
      <c r="N537" s="502"/>
    </row>
    <row r="538" spans="1:14" ht="24" customHeight="1">
      <c r="A538" s="497">
        <v>11</v>
      </c>
      <c r="B538" s="497" t="s">
        <v>1773</v>
      </c>
      <c r="C538" s="497" t="s">
        <v>3099</v>
      </c>
      <c r="D538" s="497">
        <v>35290</v>
      </c>
      <c r="E538" s="497" t="s">
        <v>3100</v>
      </c>
      <c r="F538" s="498">
        <v>860</v>
      </c>
      <c r="G538" s="499" cm="1">
        <f t="array" aca="1" ref="G538" ca="1">INDIRECT( VLOOKUP(D538,参照マップ!A:E, 5, FALSE) )</f>
        <v>0</v>
      </c>
      <c r="H538" s="500"/>
      <c r="I538" s="497"/>
      <c r="J538" s="497">
        <v>536</v>
      </c>
      <c r="K538" s="497" t="s">
        <v>3101</v>
      </c>
      <c r="L538" s="497" t="s">
        <v>3102</v>
      </c>
      <c r="M538" s="501"/>
      <c r="N538" s="502"/>
    </row>
    <row r="539" spans="1:14" ht="24" customHeight="1">
      <c r="A539" s="497">
        <v>11</v>
      </c>
      <c r="B539" s="497" t="s">
        <v>1773</v>
      </c>
      <c r="C539" s="497" t="s">
        <v>3103</v>
      </c>
      <c r="D539" s="497">
        <v>35320</v>
      </c>
      <c r="E539" s="497" t="s">
        <v>3104</v>
      </c>
      <c r="F539" s="498">
        <v>300</v>
      </c>
      <c r="G539" s="499" cm="1">
        <f t="array" aca="1" ref="G539" ca="1">INDIRECT( VLOOKUP(D539,参照マップ!A:E, 5, FALSE) )</f>
        <v>0</v>
      </c>
      <c r="H539" s="500"/>
      <c r="I539" s="497"/>
      <c r="J539" s="497">
        <v>537</v>
      </c>
      <c r="K539" s="497" t="s">
        <v>3105</v>
      </c>
      <c r="L539" s="497" t="s">
        <v>3106</v>
      </c>
      <c r="M539" s="501"/>
      <c r="N539" s="502"/>
    </row>
    <row r="540" spans="1:14" ht="24" customHeight="1">
      <c r="A540" s="497">
        <v>11</v>
      </c>
      <c r="B540" s="497" t="s">
        <v>1773</v>
      </c>
      <c r="C540" s="497" t="s">
        <v>3107</v>
      </c>
      <c r="D540" s="497">
        <v>35140</v>
      </c>
      <c r="E540" s="497" t="s">
        <v>3108</v>
      </c>
      <c r="F540" s="498">
        <v>355</v>
      </c>
      <c r="G540" s="499" cm="1">
        <f t="array" aca="1" ref="G540" ca="1">INDIRECT( VLOOKUP(D540,参照マップ!A:E, 5, FALSE) )</f>
        <v>0</v>
      </c>
      <c r="H540" s="500"/>
      <c r="I540" s="497"/>
      <c r="J540" s="497">
        <v>538</v>
      </c>
      <c r="K540" s="497" t="s">
        <v>3109</v>
      </c>
      <c r="L540" s="497" t="s">
        <v>3110</v>
      </c>
      <c r="M540" s="501"/>
      <c r="N540" s="502"/>
    </row>
    <row r="541" spans="1:14" ht="24" customHeight="1">
      <c r="A541" s="497">
        <v>11</v>
      </c>
      <c r="B541" s="497" t="s">
        <v>1773</v>
      </c>
      <c r="C541" s="497" t="s">
        <v>3111</v>
      </c>
      <c r="D541" s="497">
        <v>35145</v>
      </c>
      <c r="E541" s="497" t="s">
        <v>3112</v>
      </c>
      <c r="F541" s="498">
        <v>15</v>
      </c>
      <c r="G541" s="499" cm="1">
        <f t="array" aca="1" ref="G541" ca="1">INDIRECT( VLOOKUP(D541,参照マップ!A:E, 5, FALSE) )</f>
        <v>0</v>
      </c>
      <c r="H541" s="500"/>
      <c r="I541" s="497"/>
      <c r="J541" s="497">
        <v>539</v>
      </c>
      <c r="K541" s="497" t="s">
        <v>3109</v>
      </c>
      <c r="L541" s="497" t="s">
        <v>3110</v>
      </c>
      <c r="M541" s="501"/>
      <c r="N541" s="502"/>
    </row>
    <row r="542" spans="1:14" ht="24" customHeight="1">
      <c r="A542" s="497">
        <v>11</v>
      </c>
      <c r="B542" s="497" t="s">
        <v>1773</v>
      </c>
      <c r="C542" s="497" t="s">
        <v>3113</v>
      </c>
      <c r="D542" s="497">
        <v>35150</v>
      </c>
      <c r="E542" s="497" t="s">
        <v>3114</v>
      </c>
      <c r="F542" s="498">
        <v>240</v>
      </c>
      <c r="G542" s="499" cm="1">
        <f t="array" aca="1" ref="G542" ca="1">INDIRECT( VLOOKUP(D542,参照マップ!A:E, 5, FALSE) )</f>
        <v>0</v>
      </c>
      <c r="H542" s="500"/>
      <c r="I542" s="497"/>
      <c r="J542" s="497">
        <v>540</v>
      </c>
      <c r="K542" s="497" t="s">
        <v>3115</v>
      </c>
      <c r="L542" s="497" t="s">
        <v>3116</v>
      </c>
      <c r="M542" s="501"/>
      <c r="N542" s="502"/>
    </row>
    <row r="543" spans="1:14" ht="24" customHeight="1">
      <c r="A543" s="497">
        <v>11</v>
      </c>
      <c r="B543" s="497" t="s">
        <v>1773</v>
      </c>
      <c r="C543" s="497" t="s">
        <v>3117</v>
      </c>
      <c r="D543" s="497">
        <v>35420</v>
      </c>
      <c r="E543" s="497" t="s">
        <v>3118</v>
      </c>
      <c r="F543" s="498">
        <v>530</v>
      </c>
      <c r="G543" s="499" cm="1">
        <f t="array" aca="1" ref="G543" ca="1">INDIRECT( VLOOKUP(D543,参照マップ!A:E, 5, FALSE) )</f>
        <v>0</v>
      </c>
      <c r="H543" s="500"/>
      <c r="I543" s="497"/>
      <c r="J543" s="497">
        <v>541</v>
      </c>
      <c r="K543" s="497" t="s">
        <v>3119</v>
      </c>
      <c r="L543" s="497" t="s">
        <v>3120</v>
      </c>
      <c r="M543" s="501"/>
      <c r="N543" s="502"/>
    </row>
    <row r="544" spans="1:14" ht="24" customHeight="1">
      <c r="A544" s="497">
        <v>11</v>
      </c>
      <c r="B544" s="497" t="s">
        <v>1773</v>
      </c>
      <c r="C544" s="497" t="s">
        <v>3121</v>
      </c>
      <c r="D544" s="497">
        <v>35440</v>
      </c>
      <c r="E544" s="497" t="s">
        <v>3122</v>
      </c>
      <c r="F544" s="498">
        <v>65</v>
      </c>
      <c r="G544" s="499" cm="1">
        <f t="array" aca="1" ref="G544" ca="1">INDIRECT( VLOOKUP(D544,参照マップ!A:E, 5, FALSE) )</f>
        <v>0</v>
      </c>
      <c r="H544" s="500"/>
      <c r="I544" s="497"/>
      <c r="J544" s="497">
        <v>542</v>
      </c>
      <c r="K544" s="497" t="s">
        <v>3123</v>
      </c>
      <c r="L544" s="497" t="s">
        <v>3124</v>
      </c>
      <c r="M544" s="501"/>
      <c r="N544" s="502"/>
    </row>
    <row r="545" spans="1:14" ht="24" customHeight="1">
      <c r="A545" s="497">
        <v>11</v>
      </c>
      <c r="B545" s="497" t="s">
        <v>1773</v>
      </c>
      <c r="C545" s="497" t="s">
        <v>3125</v>
      </c>
      <c r="D545" s="497">
        <v>35450</v>
      </c>
      <c r="E545" s="497" t="s">
        <v>3126</v>
      </c>
      <c r="F545" s="498">
        <v>665</v>
      </c>
      <c r="G545" s="499" cm="1">
        <f t="array" aca="1" ref="G545" ca="1">INDIRECT( VLOOKUP(D545,参照マップ!A:E, 5, FALSE) )</f>
        <v>0</v>
      </c>
      <c r="H545" s="500"/>
      <c r="I545" s="497"/>
      <c r="J545" s="497">
        <v>543</v>
      </c>
      <c r="K545" s="497" t="s">
        <v>3123</v>
      </c>
      <c r="L545" s="497" t="s">
        <v>3124</v>
      </c>
      <c r="M545" s="501"/>
      <c r="N545" s="502"/>
    </row>
  </sheetData>
  <sheetProtection algorithmName="SHA-512" hashValue="cfBgrMcvAICyvbUnO91EytzIVqf7Kw/pjoVGOQMIWpnVNTZ9qk4Wbd4p3GzTK/PWdxtDyO1dJUYt/qYhl09CPg==" saltValue="XtJYNn70/0pU9jkvBsQRsw==" spinCount="100000" sheet="1" scenarios="1" formatCells="0" autoFilter="0"/>
  <autoFilter ref="A2:N545" xr:uid="{00000000-0009-0000-0000-000000000000}"/>
  <phoneticPr fontId="3"/>
  <conditionalFormatting sqref="N3:N1048576">
    <cfRule type="expression" dxfId="0" priority="1">
      <formula>LEN(N3)&gt;30</formula>
    </cfRule>
  </conditionalFormatting>
  <pageMargins left="0.7" right="0.7" top="0.46" bottom="0.38" header="0.3" footer="0.21"/>
  <pageSetup paperSize="9" scale="44" fitToHeight="0" orientation="portrait" r:id="rId1"/>
  <rowBreaks count="11" manualBreakCount="11">
    <brk id="50" max="16383" man="1"/>
    <brk id="98" max="16383" man="1"/>
    <brk id="158" max="16383" man="1"/>
    <brk id="209" max="16383" man="1"/>
    <brk id="234" max="16383" man="1"/>
    <brk id="286" max="16383" man="1"/>
    <brk id="329" max="16383" man="1"/>
    <brk id="380" max="16383" man="1"/>
    <brk id="418" max="16383" man="1"/>
    <brk id="464" max="16383" man="1"/>
    <brk id="510" max="16383" man="1"/>
  </row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4CAD0-4179-4B02-85F4-0B59B6610A55}">
  <dimension ref="A1:E544"/>
  <sheetViews>
    <sheetView workbookViewId="0"/>
  </sheetViews>
  <sheetFormatPr defaultRowHeight="18"/>
  <cols>
    <col min="1" max="1" width="13" bestFit="1" customWidth="1"/>
    <col min="2" max="2" width="29.58203125" bestFit="1" customWidth="1"/>
    <col min="3" max="4" width="7.08203125" customWidth="1"/>
    <col min="5" max="5" width="19.5" bestFit="1" customWidth="1"/>
  </cols>
  <sheetData>
    <row r="1" spans="1:5">
      <c r="A1" t="s">
        <v>1765</v>
      </c>
      <c r="B1" t="s">
        <v>3127</v>
      </c>
      <c r="C1" t="s">
        <v>3128</v>
      </c>
      <c r="D1" t="s">
        <v>3129</v>
      </c>
      <c r="E1" t="s">
        <v>3130</v>
      </c>
    </row>
    <row r="2" spans="1:5">
      <c r="A2">
        <v>1010</v>
      </c>
      <c r="B2" t="s">
        <v>3131</v>
      </c>
      <c r="C2">
        <f ca="1">MATCH(A2, INDIRECT("'" &amp; B2 &amp; "'!C:C"), 0)</f>
        <v>11</v>
      </c>
      <c r="D2" t="s">
        <v>3132</v>
      </c>
      <c r="E2" s="508" t="str">
        <f ca="1">"'" &amp; B2 &amp; "'!" &amp; D2 &amp; C2</f>
        <v>'1.札幌・江別・北広島・石狩市'!G11</v>
      </c>
    </row>
    <row r="3" spans="1:5">
      <c r="A3">
        <v>1020</v>
      </c>
      <c r="B3" t="s">
        <v>3131</v>
      </c>
      <c r="C3">
        <f t="shared" ref="C3:C4" ca="1" si="0">MATCH(A3, INDIRECT("'" &amp; B3 &amp; "'!C:C"), 0)</f>
        <v>12</v>
      </c>
      <c r="D3" t="s">
        <v>3132</v>
      </c>
      <c r="E3" s="508" t="str">
        <f t="shared" ref="E3:E66" ca="1" si="1">"'" &amp; B3 &amp; "'!" &amp; D3 &amp; C3</f>
        <v>'1.札幌・江別・北広島・石狩市'!G12</v>
      </c>
    </row>
    <row r="4" spans="1:5">
      <c r="A4">
        <v>1040</v>
      </c>
      <c r="B4" t="s">
        <v>3133</v>
      </c>
      <c r="C4">
        <f t="shared" ca="1" si="0"/>
        <v>14</v>
      </c>
      <c r="D4" t="s">
        <v>3132</v>
      </c>
      <c r="E4" s="508" t="str">
        <f t="shared" ca="1" si="1"/>
        <v>'1.札幌・江別・北広島・石狩市'!G14</v>
      </c>
    </row>
    <row r="5" spans="1:5">
      <c r="A5">
        <v>1070</v>
      </c>
      <c r="B5" t="s">
        <v>3133</v>
      </c>
      <c r="C5">
        <f ca="1">MATCH(A5, INDIRECT("'" &amp; B5 &amp; "'!C:C"), 0)</f>
        <v>15</v>
      </c>
      <c r="D5" t="s">
        <v>3132</v>
      </c>
      <c r="E5" s="508" t="str">
        <f t="shared" ca="1" si="1"/>
        <v>'1.札幌・江別・北広島・石狩市'!G15</v>
      </c>
    </row>
    <row r="6" spans="1:5">
      <c r="A6">
        <v>1080</v>
      </c>
      <c r="B6" t="s">
        <v>3133</v>
      </c>
      <c r="C6">
        <f t="shared" ref="C6:C25" ca="1" si="2">MATCH(A6, INDIRECT("'" &amp; B6 &amp; "'!C:C"), 0)</f>
        <v>16</v>
      </c>
      <c r="D6" t="s">
        <v>3132</v>
      </c>
      <c r="E6" s="508" t="str">
        <f t="shared" ca="1" si="1"/>
        <v>'1.札幌・江別・北広島・石狩市'!G16</v>
      </c>
    </row>
    <row r="7" spans="1:5">
      <c r="A7">
        <v>1090</v>
      </c>
      <c r="B7" t="s">
        <v>3133</v>
      </c>
      <c r="C7">
        <f t="shared" ca="1" si="2"/>
        <v>17</v>
      </c>
      <c r="D7" t="s">
        <v>3132</v>
      </c>
      <c r="E7" s="508" t="str">
        <f t="shared" ca="1" si="1"/>
        <v>'1.札幌・江別・北広島・石狩市'!G17</v>
      </c>
    </row>
    <row r="8" spans="1:5">
      <c r="A8">
        <v>1100</v>
      </c>
      <c r="B8" t="s">
        <v>3133</v>
      </c>
      <c r="C8">
        <f t="shared" ca="1" si="2"/>
        <v>18</v>
      </c>
      <c r="D8" t="s">
        <v>3132</v>
      </c>
      <c r="E8" s="508" t="str">
        <f t="shared" ca="1" si="1"/>
        <v>'1.札幌・江別・北広島・石狩市'!G18</v>
      </c>
    </row>
    <row r="9" spans="1:5">
      <c r="A9">
        <v>1110</v>
      </c>
      <c r="B9" t="s">
        <v>3133</v>
      </c>
      <c r="C9">
        <f t="shared" ca="1" si="2"/>
        <v>19</v>
      </c>
      <c r="D9" t="s">
        <v>3132</v>
      </c>
      <c r="E9" s="508" t="str">
        <f t="shared" ca="1" si="1"/>
        <v>'1.札幌・江別・北広島・石狩市'!G19</v>
      </c>
    </row>
    <row r="10" spans="1:5">
      <c r="A10">
        <v>1120</v>
      </c>
      <c r="B10" t="s">
        <v>3133</v>
      </c>
      <c r="C10">
        <f t="shared" ca="1" si="2"/>
        <v>20</v>
      </c>
      <c r="D10" t="s">
        <v>3132</v>
      </c>
      <c r="E10" s="508" t="str">
        <f t="shared" ca="1" si="1"/>
        <v>'1.札幌・江別・北広島・石狩市'!G20</v>
      </c>
    </row>
    <row r="11" spans="1:5">
      <c r="A11">
        <v>1130</v>
      </c>
      <c r="B11" t="s">
        <v>3133</v>
      </c>
      <c r="C11">
        <f t="shared" ca="1" si="2"/>
        <v>21</v>
      </c>
      <c r="D11" t="s">
        <v>3132</v>
      </c>
      <c r="E11" s="508" t="str">
        <f t="shared" ca="1" si="1"/>
        <v>'1.札幌・江別・北広島・石狩市'!G21</v>
      </c>
    </row>
    <row r="12" spans="1:5">
      <c r="A12">
        <v>2015</v>
      </c>
      <c r="B12" t="s">
        <v>3133</v>
      </c>
      <c r="C12">
        <f t="shared" ca="1" si="2"/>
        <v>22</v>
      </c>
      <c r="D12" t="s">
        <v>3132</v>
      </c>
      <c r="E12" s="508" t="str">
        <f t="shared" ca="1" si="1"/>
        <v>'1.札幌・江別・北広島・石狩市'!G22</v>
      </c>
    </row>
    <row r="13" spans="1:5">
      <c r="A13">
        <v>2020</v>
      </c>
      <c r="B13" t="s">
        <v>3133</v>
      </c>
      <c r="C13">
        <f t="shared" ca="1" si="2"/>
        <v>24</v>
      </c>
      <c r="D13" t="s">
        <v>3132</v>
      </c>
      <c r="E13" s="508" t="str">
        <f t="shared" ca="1" si="1"/>
        <v>'1.札幌・江別・北広島・石狩市'!G24</v>
      </c>
    </row>
    <row r="14" spans="1:5">
      <c r="A14">
        <v>2025</v>
      </c>
      <c r="B14" t="s">
        <v>3133</v>
      </c>
      <c r="C14">
        <f t="shared" ca="1" si="2"/>
        <v>25</v>
      </c>
      <c r="D14" t="s">
        <v>3132</v>
      </c>
      <c r="E14" s="508" t="str">
        <f t="shared" ca="1" si="1"/>
        <v>'1.札幌・江別・北広島・石狩市'!G25</v>
      </c>
    </row>
    <row r="15" spans="1:5">
      <c r="A15">
        <v>2030</v>
      </c>
      <c r="B15" t="s">
        <v>3133</v>
      </c>
      <c r="C15">
        <f t="shared" ca="1" si="2"/>
        <v>26</v>
      </c>
      <c r="D15" t="s">
        <v>3132</v>
      </c>
      <c r="E15" s="508" t="str">
        <f t="shared" ca="1" si="1"/>
        <v>'1.札幌・江別・北広島・石狩市'!G26</v>
      </c>
    </row>
    <row r="16" spans="1:5">
      <c r="A16">
        <v>2040</v>
      </c>
      <c r="B16" t="s">
        <v>3133</v>
      </c>
      <c r="C16">
        <f t="shared" ca="1" si="2"/>
        <v>27</v>
      </c>
      <c r="D16" t="s">
        <v>3132</v>
      </c>
      <c r="E16" s="508" t="str">
        <f t="shared" ca="1" si="1"/>
        <v>'1.札幌・江別・北広島・石狩市'!G27</v>
      </c>
    </row>
    <row r="17" spans="1:5">
      <c r="A17">
        <v>2050</v>
      </c>
      <c r="B17" t="s">
        <v>3133</v>
      </c>
      <c r="C17">
        <f t="shared" ca="1" si="2"/>
        <v>28</v>
      </c>
      <c r="D17" t="s">
        <v>3132</v>
      </c>
      <c r="E17" s="508" t="str">
        <f t="shared" ca="1" si="1"/>
        <v>'1.札幌・江別・北広島・石狩市'!G28</v>
      </c>
    </row>
    <row r="18" spans="1:5">
      <c r="A18">
        <v>2055</v>
      </c>
      <c r="B18" t="s">
        <v>3133</v>
      </c>
      <c r="C18">
        <f t="shared" ca="1" si="2"/>
        <v>29</v>
      </c>
      <c r="D18" t="s">
        <v>3132</v>
      </c>
      <c r="E18" s="508" t="str">
        <f t="shared" ca="1" si="1"/>
        <v>'1.札幌・江別・北広島・石狩市'!G29</v>
      </c>
    </row>
    <row r="19" spans="1:5">
      <c r="A19">
        <v>2060</v>
      </c>
      <c r="B19" t="s">
        <v>3133</v>
      </c>
      <c r="C19">
        <f t="shared" ca="1" si="2"/>
        <v>30</v>
      </c>
      <c r="D19" t="s">
        <v>3132</v>
      </c>
      <c r="E19" s="508" t="str">
        <f t="shared" ca="1" si="1"/>
        <v>'1.札幌・江別・北広島・石狩市'!G30</v>
      </c>
    </row>
    <row r="20" spans="1:5">
      <c r="A20">
        <v>2070</v>
      </c>
      <c r="B20" t="s">
        <v>3133</v>
      </c>
      <c r="C20">
        <f t="shared" ca="1" si="2"/>
        <v>31</v>
      </c>
      <c r="D20" t="s">
        <v>3132</v>
      </c>
      <c r="E20" s="508" t="str">
        <f t="shared" ca="1" si="1"/>
        <v>'1.札幌・江別・北広島・石狩市'!G31</v>
      </c>
    </row>
    <row r="21" spans="1:5">
      <c r="A21">
        <v>2080</v>
      </c>
      <c r="B21" t="s">
        <v>3133</v>
      </c>
      <c r="C21">
        <f t="shared" ca="1" si="2"/>
        <v>32</v>
      </c>
      <c r="D21" t="s">
        <v>3132</v>
      </c>
      <c r="E21" s="508" t="str">
        <f t="shared" ca="1" si="1"/>
        <v>'1.札幌・江別・北広島・石狩市'!G32</v>
      </c>
    </row>
    <row r="22" spans="1:5">
      <c r="A22">
        <v>2090</v>
      </c>
      <c r="B22" t="s">
        <v>3133</v>
      </c>
      <c r="C22">
        <f t="shared" ca="1" si="2"/>
        <v>33</v>
      </c>
      <c r="D22" t="s">
        <v>3132</v>
      </c>
      <c r="E22" s="508" t="str">
        <f t="shared" ca="1" si="1"/>
        <v>'1.札幌・江別・北広島・石狩市'!G33</v>
      </c>
    </row>
    <row r="23" spans="1:5">
      <c r="A23">
        <v>2100</v>
      </c>
      <c r="B23" t="s">
        <v>3133</v>
      </c>
      <c r="C23">
        <f t="shared" ca="1" si="2"/>
        <v>34</v>
      </c>
      <c r="D23" t="s">
        <v>3132</v>
      </c>
      <c r="E23" s="508" t="str">
        <f t="shared" ca="1" si="1"/>
        <v>'1.札幌・江別・北広島・石狩市'!G34</v>
      </c>
    </row>
    <row r="24" spans="1:5">
      <c r="A24">
        <v>2120</v>
      </c>
      <c r="B24" t="s">
        <v>3133</v>
      </c>
      <c r="C24">
        <f t="shared" ca="1" si="2"/>
        <v>35</v>
      </c>
      <c r="D24" t="s">
        <v>3132</v>
      </c>
      <c r="E24" s="508" t="str">
        <f t="shared" ca="1" si="1"/>
        <v>'1.札幌・江別・北広島・石狩市'!G35</v>
      </c>
    </row>
    <row r="25" spans="1:5">
      <c r="A25">
        <v>2130</v>
      </c>
      <c r="B25" t="s">
        <v>3133</v>
      </c>
      <c r="C25">
        <f t="shared" ca="1" si="2"/>
        <v>36</v>
      </c>
      <c r="D25" t="s">
        <v>3132</v>
      </c>
      <c r="E25" s="508" t="str">
        <f t="shared" ca="1" si="1"/>
        <v>'1.札幌・江別・北広島・石狩市'!G36</v>
      </c>
    </row>
    <row r="26" spans="1:5">
      <c r="A26">
        <v>3020</v>
      </c>
      <c r="B26" t="s">
        <v>3133</v>
      </c>
      <c r="C26">
        <f ca="1">MATCH(A26, INDIRECT("'" &amp; B26 &amp; "'!L:L"), 0)</f>
        <v>11</v>
      </c>
      <c r="D26" t="s">
        <v>3134</v>
      </c>
      <c r="E26" s="508" t="str">
        <f ca="1">"'" &amp; B26 &amp; "'!" &amp; D26 &amp; C26</f>
        <v>'1.札幌・江別・北広島・石狩市'!P11</v>
      </c>
    </row>
    <row r="27" spans="1:5">
      <c r="A27">
        <v>3030</v>
      </c>
      <c r="B27" t="s">
        <v>3133</v>
      </c>
      <c r="C27">
        <f t="shared" ref="C27:C49" ca="1" si="3">MATCH(A27, INDIRECT("'" &amp; B27 &amp; "'!L:L"), 0)</f>
        <v>12</v>
      </c>
      <c r="D27" t="s">
        <v>3134</v>
      </c>
      <c r="E27" s="508" t="str">
        <f t="shared" ca="1" si="1"/>
        <v>'1.札幌・江別・北広島・石狩市'!P12</v>
      </c>
    </row>
    <row r="28" spans="1:5">
      <c r="A28">
        <v>3040</v>
      </c>
      <c r="B28" t="s">
        <v>3133</v>
      </c>
      <c r="C28">
        <f t="shared" ca="1" si="3"/>
        <v>13</v>
      </c>
      <c r="D28" t="s">
        <v>3134</v>
      </c>
      <c r="E28" s="508" t="str">
        <f t="shared" ca="1" si="1"/>
        <v>'1.札幌・江別・北広島・石狩市'!P13</v>
      </c>
    </row>
    <row r="29" spans="1:5">
      <c r="A29">
        <v>3041</v>
      </c>
      <c r="B29" t="s">
        <v>3133</v>
      </c>
      <c r="C29">
        <f t="shared" ca="1" si="3"/>
        <v>14</v>
      </c>
      <c r="D29" t="s">
        <v>3134</v>
      </c>
      <c r="E29" s="508" t="str">
        <f t="shared" ca="1" si="1"/>
        <v>'1.札幌・江別・北広島・石狩市'!P14</v>
      </c>
    </row>
    <row r="30" spans="1:5">
      <c r="A30">
        <v>3050</v>
      </c>
      <c r="B30" t="s">
        <v>3133</v>
      </c>
      <c r="C30">
        <f t="shared" ca="1" si="3"/>
        <v>15</v>
      </c>
      <c r="D30" t="s">
        <v>3134</v>
      </c>
      <c r="E30" s="508" t="str">
        <f t="shared" ca="1" si="1"/>
        <v>'1.札幌・江別・北広島・石狩市'!P15</v>
      </c>
    </row>
    <row r="31" spans="1:5">
      <c r="A31">
        <v>3060</v>
      </c>
      <c r="B31" t="s">
        <v>3133</v>
      </c>
      <c r="C31">
        <f t="shared" ca="1" si="3"/>
        <v>16</v>
      </c>
      <c r="D31" t="s">
        <v>3134</v>
      </c>
      <c r="E31" s="508" t="str">
        <f t="shared" ca="1" si="1"/>
        <v>'1.札幌・江別・北広島・石狩市'!P16</v>
      </c>
    </row>
    <row r="32" spans="1:5">
      <c r="A32">
        <v>3070</v>
      </c>
      <c r="B32" t="s">
        <v>3133</v>
      </c>
      <c r="C32">
        <f t="shared" ca="1" si="3"/>
        <v>17</v>
      </c>
      <c r="D32" t="s">
        <v>3134</v>
      </c>
      <c r="E32" s="508" t="str">
        <f t="shared" ca="1" si="1"/>
        <v>'1.札幌・江別・北広島・石狩市'!P17</v>
      </c>
    </row>
    <row r="33" spans="1:5">
      <c r="A33">
        <v>3080</v>
      </c>
      <c r="B33" t="s">
        <v>3133</v>
      </c>
      <c r="C33">
        <f t="shared" ca="1" si="3"/>
        <v>18</v>
      </c>
      <c r="D33" t="s">
        <v>3134</v>
      </c>
      <c r="E33" s="508" t="str">
        <f t="shared" ca="1" si="1"/>
        <v>'1.札幌・江別・北広島・石狩市'!P18</v>
      </c>
    </row>
    <row r="34" spans="1:5">
      <c r="A34">
        <v>4010</v>
      </c>
      <c r="B34" t="s">
        <v>3133</v>
      </c>
      <c r="C34">
        <f t="shared" ca="1" si="3"/>
        <v>19</v>
      </c>
      <c r="D34" t="s">
        <v>3134</v>
      </c>
      <c r="E34" s="508" t="str">
        <f t="shared" ca="1" si="1"/>
        <v>'1.札幌・江別・北広島・石狩市'!P19</v>
      </c>
    </row>
    <row r="35" spans="1:5">
      <c r="A35">
        <v>4012</v>
      </c>
      <c r="B35" t="s">
        <v>3133</v>
      </c>
      <c r="C35">
        <f t="shared" ca="1" si="3"/>
        <v>20</v>
      </c>
      <c r="D35" t="s">
        <v>3134</v>
      </c>
      <c r="E35" s="508" t="str">
        <f t="shared" ca="1" si="1"/>
        <v>'1.札幌・江別・北広島・石狩市'!P20</v>
      </c>
    </row>
    <row r="36" spans="1:5">
      <c r="A36">
        <v>4020</v>
      </c>
      <c r="B36" t="s">
        <v>3133</v>
      </c>
      <c r="C36">
        <f t="shared" ca="1" si="3"/>
        <v>21</v>
      </c>
      <c r="D36" t="s">
        <v>3134</v>
      </c>
      <c r="E36" s="508" t="str">
        <f t="shared" ca="1" si="1"/>
        <v>'1.札幌・江別・北広島・石狩市'!P21</v>
      </c>
    </row>
    <row r="37" spans="1:5">
      <c r="A37">
        <v>4040</v>
      </c>
      <c r="B37" t="s">
        <v>3133</v>
      </c>
      <c r="C37">
        <f t="shared" ca="1" si="3"/>
        <v>22</v>
      </c>
      <c r="D37" t="s">
        <v>3134</v>
      </c>
      <c r="E37" s="508" t="str">
        <f t="shared" ca="1" si="1"/>
        <v>'1.札幌・江別・北広島・石狩市'!P22</v>
      </c>
    </row>
    <row r="38" spans="1:5">
      <c r="A38">
        <v>4050</v>
      </c>
      <c r="B38" t="s">
        <v>3133</v>
      </c>
      <c r="C38">
        <f t="shared" ca="1" si="3"/>
        <v>23</v>
      </c>
      <c r="D38" t="s">
        <v>3134</v>
      </c>
      <c r="E38" s="508" t="str">
        <f t="shared" ca="1" si="1"/>
        <v>'1.札幌・江別・北広島・石狩市'!P23</v>
      </c>
    </row>
    <row r="39" spans="1:5">
      <c r="A39">
        <v>4060</v>
      </c>
      <c r="B39" t="s">
        <v>3133</v>
      </c>
      <c r="C39">
        <f t="shared" ca="1" si="3"/>
        <v>24</v>
      </c>
      <c r="D39" t="s">
        <v>3134</v>
      </c>
      <c r="E39" s="508" t="str">
        <f t="shared" ca="1" si="1"/>
        <v>'1.札幌・江別・北広島・石狩市'!P24</v>
      </c>
    </row>
    <row r="40" spans="1:5">
      <c r="A40">
        <v>4072</v>
      </c>
      <c r="B40" t="s">
        <v>3133</v>
      </c>
      <c r="C40">
        <f t="shared" ca="1" si="3"/>
        <v>25</v>
      </c>
      <c r="D40" t="s">
        <v>3134</v>
      </c>
      <c r="E40" s="508" t="str">
        <f t="shared" ca="1" si="1"/>
        <v>'1.札幌・江別・北広島・石狩市'!P25</v>
      </c>
    </row>
    <row r="41" spans="1:5">
      <c r="A41">
        <v>4080</v>
      </c>
      <c r="B41" t="s">
        <v>3133</v>
      </c>
      <c r="C41">
        <f t="shared" ca="1" si="3"/>
        <v>26</v>
      </c>
      <c r="D41" t="s">
        <v>3134</v>
      </c>
      <c r="E41" s="508" t="str">
        <f t="shared" ca="1" si="1"/>
        <v>'1.札幌・江別・北広島・石狩市'!P26</v>
      </c>
    </row>
    <row r="42" spans="1:5">
      <c r="A42">
        <v>4090</v>
      </c>
      <c r="B42" t="s">
        <v>3133</v>
      </c>
      <c r="C42">
        <f t="shared" ca="1" si="3"/>
        <v>27</v>
      </c>
      <c r="D42" t="s">
        <v>3134</v>
      </c>
      <c r="E42" s="508" t="str">
        <f t="shared" ca="1" si="1"/>
        <v>'1.札幌・江別・北広島・石狩市'!P27</v>
      </c>
    </row>
    <row r="43" spans="1:5">
      <c r="A43">
        <v>4100</v>
      </c>
      <c r="B43" t="s">
        <v>3133</v>
      </c>
      <c r="C43">
        <f t="shared" ca="1" si="3"/>
        <v>28</v>
      </c>
      <c r="D43" t="s">
        <v>3134</v>
      </c>
      <c r="E43" s="508" t="str">
        <f t="shared" ca="1" si="1"/>
        <v>'1.札幌・江別・北広島・石狩市'!P28</v>
      </c>
    </row>
    <row r="44" spans="1:5">
      <c r="A44">
        <v>4102</v>
      </c>
      <c r="B44" t="s">
        <v>3133</v>
      </c>
      <c r="C44">
        <f t="shared" ca="1" si="3"/>
        <v>29</v>
      </c>
      <c r="D44" t="s">
        <v>3134</v>
      </c>
      <c r="E44" s="508" t="str">
        <f t="shared" ca="1" si="1"/>
        <v>'1.札幌・江別・北広島・石狩市'!P29</v>
      </c>
    </row>
    <row r="45" spans="1:5">
      <c r="A45">
        <v>57010</v>
      </c>
      <c r="B45" t="s">
        <v>3133</v>
      </c>
      <c r="C45">
        <f t="shared" ca="1" si="3"/>
        <v>30</v>
      </c>
      <c r="D45" t="s">
        <v>3134</v>
      </c>
      <c r="E45" s="508" t="str">
        <f t="shared" ca="1" si="1"/>
        <v>'1.札幌・江別・北広島・石狩市'!P30</v>
      </c>
    </row>
    <row r="46" spans="1:5">
      <c r="A46">
        <v>57020</v>
      </c>
      <c r="B46" t="s">
        <v>3133</v>
      </c>
      <c r="C46">
        <f t="shared" ca="1" si="3"/>
        <v>31</v>
      </c>
      <c r="D46" t="s">
        <v>3134</v>
      </c>
      <c r="E46" s="508" t="str">
        <f t="shared" ca="1" si="1"/>
        <v>'1.札幌・江別・北広島・石狩市'!P31</v>
      </c>
    </row>
    <row r="47" spans="1:5">
      <c r="A47">
        <v>57030</v>
      </c>
      <c r="B47" t="s">
        <v>3133</v>
      </c>
      <c r="C47">
        <f t="shared" ca="1" si="3"/>
        <v>32</v>
      </c>
      <c r="D47" t="s">
        <v>3134</v>
      </c>
      <c r="E47" s="508" t="str">
        <f t="shared" ca="1" si="1"/>
        <v>'1.札幌・江別・北広島・石狩市'!P32</v>
      </c>
    </row>
    <row r="48" spans="1:5">
      <c r="A48">
        <v>57040</v>
      </c>
      <c r="B48" t="s">
        <v>3133</v>
      </c>
      <c r="C48">
        <f t="shared" ca="1" si="3"/>
        <v>33</v>
      </c>
      <c r="D48" t="s">
        <v>3134</v>
      </c>
      <c r="E48" s="508" t="str">
        <f t="shared" ca="1" si="1"/>
        <v>'1.札幌・江別・北広島・石狩市'!P33</v>
      </c>
    </row>
    <row r="49" spans="1:5">
      <c r="A49">
        <v>57050</v>
      </c>
      <c r="B49" t="s">
        <v>3133</v>
      </c>
      <c r="C49">
        <f t="shared" ca="1" si="3"/>
        <v>34</v>
      </c>
      <c r="D49" t="s">
        <v>3134</v>
      </c>
      <c r="E49" s="508" t="str">
        <f t="shared" ca="1" si="1"/>
        <v>'1.札幌・江別・北広島・石狩市'!P34</v>
      </c>
    </row>
    <row r="50" spans="1:5">
      <c r="A50">
        <v>4110</v>
      </c>
      <c r="B50" t="s">
        <v>3133</v>
      </c>
      <c r="C50">
        <f ca="1">MATCH(A50, INDIRECT("'" &amp; B50 &amp; "'!U:U"), 0)</f>
        <v>11</v>
      </c>
      <c r="D50" t="s">
        <v>3135</v>
      </c>
      <c r="E50" s="508" t="str">
        <f t="shared" ca="1" si="1"/>
        <v>'1.札幌・江別・北広島・石狩市'!Y11</v>
      </c>
    </row>
    <row r="51" spans="1:5">
      <c r="A51">
        <v>4120</v>
      </c>
      <c r="B51" t="s">
        <v>3133</v>
      </c>
      <c r="C51">
        <f t="shared" ref="C51:C74" ca="1" si="4">MATCH(A51, INDIRECT("'" &amp; B51 &amp; "'!U:U"), 0)</f>
        <v>12</v>
      </c>
      <c r="D51" t="s">
        <v>3135</v>
      </c>
      <c r="E51" s="508" t="str">
        <f t="shared" ca="1" si="1"/>
        <v>'1.札幌・江別・北広島・石狩市'!Y12</v>
      </c>
    </row>
    <row r="52" spans="1:5">
      <c r="A52">
        <v>4130</v>
      </c>
      <c r="B52" t="s">
        <v>3133</v>
      </c>
      <c r="C52">
        <f t="shared" ca="1" si="4"/>
        <v>13</v>
      </c>
      <c r="D52" t="s">
        <v>3135</v>
      </c>
      <c r="E52" s="508" t="str">
        <f t="shared" ca="1" si="1"/>
        <v>'1.札幌・江別・北広島・石狩市'!Y13</v>
      </c>
    </row>
    <row r="53" spans="1:5">
      <c r="A53">
        <v>4140</v>
      </c>
      <c r="B53" t="s">
        <v>3133</v>
      </c>
      <c r="C53">
        <f t="shared" ca="1" si="4"/>
        <v>14</v>
      </c>
      <c r="D53" t="s">
        <v>3135</v>
      </c>
      <c r="E53" s="508" t="str">
        <f t="shared" ca="1" si="1"/>
        <v>'1.札幌・江別・北広島・石狩市'!Y14</v>
      </c>
    </row>
    <row r="54" spans="1:5">
      <c r="A54">
        <v>57060</v>
      </c>
      <c r="B54" t="s">
        <v>3133</v>
      </c>
      <c r="C54">
        <f t="shared" ca="1" si="4"/>
        <v>15</v>
      </c>
      <c r="D54" t="s">
        <v>3135</v>
      </c>
      <c r="E54" s="508" t="str">
        <f t="shared" ca="1" si="1"/>
        <v>'1.札幌・江別・北広島・石狩市'!Y15</v>
      </c>
    </row>
    <row r="55" spans="1:5">
      <c r="A55">
        <v>5020</v>
      </c>
      <c r="B55" t="s">
        <v>3133</v>
      </c>
      <c r="C55">
        <f t="shared" ca="1" si="4"/>
        <v>16</v>
      </c>
      <c r="D55" t="s">
        <v>3135</v>
      </c>
      <c r="E55" s="508" t="str">
        <f t="shared" ca="1" si="1"/>
        <v>'1.札幌・江別・北広島・石狩市'!Y16</v>
      </c>
    </row>
    <row r="56" spans="1:5">
      <c r="A56">
        <v>5030</v>
      </c>
      <c r="B56" t="s">
        <v>3133</v>
      </c>
      <c r="C56">
        <f t="shared" ca="1" si="4"/>
        <v>17</v>
      </c>
      <c r="D56" t="s">
        <v>3135</v>
      </c>
      <c r="E56" s="508" t="str">
        <f t="shared" ca="1" si="1"/>
        <v>'1.札幌・江別・北広島・石狩市'!Y17</v>
      </c>
    </row>
    <row r="57" spans="1:5">
      <c r="A57">
        <v>5040</v>
      </c>
      <c r="B57" t="s">
        <v>3133</v>
      </c>
      <c r="C57">
        <f t="shared" ca="1" si="4"/>
        <v>18</v>
      </c>
      <c r="D57" t="s">
        <v>3135</v>
      </c>
      <c r="E57" s="508" t="str">
        <f t="shared" ca="1" si="1"/>
        <v>'1.札幌・江別・北広島・石狩市'!Y18</v>
      </c>
    </row>
    <row r="58" spans="1:5">
      <c r="A58">
        <v>5050</v>
      </c>
      <c r="B58" t="s">
        <v>3133</v>
      </c>
      <c r="C58">
        <f t="shared" ca="1" si="4"/>
        <v>19</v>
      </c>
      <c r="D58" t="s">
        <v>3135</v>
      </c>
      <c r="E58" s="508" t="str">
        <f t="shared" ca="1" si="1"/>
        <v>'1.札幌・江別・北広島・石狩市'!Y19</v>
      </c>
    </row>
    <row r="59" spans="1:5">
      <c r="A59">
        <v>5060</v>
      </c>
      <c r="B59" t="s">
        <v>3133</v>
      </c>
      <c r="C59">
        <f t="shared" ca="1" si="4"/>
        <v>20</v>
      </c>
      <c r="D59" t="s">
        <v>3135</v>
      </c>
      <c r="E59" s="508" t="str">
        <f t="shared" ca="1" si="1"/>
        <v>'1.札幌・江別・北広島・石狩市'!Y20</v>
      </c>
    </row>
    <row r="60" spans="1:5">
      <c r="A60">
        <v>5070</v>
      </c>
      <c r="B60" t="s">
        <v>3133</v>
      </c>
      <c r="C60">
        <f t="shared" ca="1" si="4"/>
        <v>21</v>
      </c>
      <c r="D60" t="s">
        <v>3135</v>
      </c>
      <c r="E60" s="508" t="str">
        <f t="shared" ca="1" si="1"/>
        <v>'1.札幌・江別・北広島・石狩市'!Y21</v>
      </c>
    </row>
    <row r="61" spans="1:5">
      <c r="A61">
        <v>5080</v>
      </c>
      <c r="B61" t="s">
        <v>3133</v>
      </c>
      <c r="C61">
        <f t="shared" ca="1" si="4"/>
        <v>22</v>
      </c>
      <c r="D61" t="s">
        <v>3135</v>
      </c>
      <c r="E61" s="508" t="str">
        <f t="shared" ca="1" si="1"/>
        <v>'1.札幌・江別・北広島・石狩市'!Y22</v>
      </c>
    </row>
    <row r="62" spans="1:5">
      <c r="A62">
        <v>5090</v>
      </c>
      <c r="B62" t="s">
        <v>3133</v>
      </c>
      <c r="C62">
        <f t="shared" ca="1" si="4"/>
        <v>23</v>
      </c>
      <c r="D62" t="s">
        <v>3135</v>
      </c>
      <c r="E62" s="508" t="str">
        <f t="shared" ca="1" si="1"/>
        <v>'1.札幌・江別・北広島・石狩市'!Y23</v>
      </c>
    </row>
    <row r="63" spans="1:5">
      <c r="A63">
        <v>5100</v>
      </c>
      <c r="B63" t="s">
        <v>3133</v>
      </c>
      <c r="C63">
        <f t="shared" ca="1" si="4"/>
        <v>24</v>
      </c>
      <c r="D63" t="s">
        <v>3135</v>
      </c>
      <c r="E63" s="508" t="str">
        <f t="shared" ca="1" si="1"/>
        <v>'1.札幌・江別・北広島・石狩市'!Y24</v>
      </c>
    </row>
    <row r="64" spans="1:5">
      <c r="A64">
        <v>5110</v>
      </c>
      <c r="B64" t="s">
        <v>3133</v>
      </c>
      <c r="C64">
        <f t="shared" ca="1" si="4"/>
        <v>25</v>
      </c>
      <c r="D64" t="s">
        <v>3135</v>
      </c>
      <c r="E64" s="508" t="str">
        <f t="shared" ca="1" si="1"/>
        <v>'1.札幌・江別・北広島・石狩市'!Y25</v>
      </c>
    </row>
    <row r="65" spans="1:5">
      <c r="A65">
        <v>5111</v>
      </c>
      <c r="B65" t="s">
        <v>3133</v>
      </c>
      <c r="C65">
        <f t="shared" ca="1" si="4"/>
        <v>26</v>
      </c>
      <c r="D65" t="s">
        <v>3135</v>
      </c>
      <c r="E65" s="508" t="str">
        <f t="shared" ca="1" si="1"/>
        <v>'1.札幌・江別・北広島・石狩市'!Y26</v>
      </c>
    </row>
    <row r="66" spans="1:5">
      <c r="A66">
        <v>5120</v>
      </c>
      <c r="B66" t="s">
        <v>3133</v>
      </c>
      <c r="C66">
        <f t="shared" ca="1" si="4"/>
        <v>27</v>
      </c>
      <c r="D66" t="s">
        <v>3135</v>
      </c>
      <c r="E66" s="508" t="str">
        <f t="shared" ca="1" si="1"/>
        <v>'1.札幌・江別・北広島・石狩市'!Y27</v>
      </c>
    </row>
    <row r="67" spans="1:5">
      <c r="A67">
        <v>6010</v>
      </c>
      <c r="B67" t="s">
        <v>3133</v>
      </c>
      <c r="C67">
        <f t="shared" ca="1" si="4"/>
        <v>28</v>
      </c>
      <c r="D67" t="s">
        <v>3135</v>
      </c>
      <c r="E67" s="508" t="str">
        <f t="shared" ref="E67:E130" ca="1" si="5">"'" &amp; B67 &amp; "'!" &amp; D67 &amp; C67</f>
        <v>'1.札幌・江別・北広島・石狩市'!Y28</v>
      </c>
    </row>
    <row r="68" spans="1:5">
      <c r="A68">
        <v>6020</v>
      </c>
      <c r="B68" t="s">
        <v>3133</v>
      </c>
      <c r="C68">
        <f t="shared" ca="1" si="4"/>
        <v>29</v>
      </c>
      <c r="D68" t="s">
        <v>3135</v>
      </c>
      <c r="E68" s="508" t="str">
        <f t="shared" ca="1" si="5"/>
        <v>'1.札幌・江別・北広島・石狩市'!Y29</v>
      </c>
    </row>
    <row r="69" spans="1:5">
      <c r="A69">
        <v>6041</v>
      </c>
      <c r="B69" t="s">
        <v>3133</v>
      </c>
      <c r="C69">
        <f t="shared" ca="1" si="4"/>
        <v>32</v>
      </c>
      <c r="D69" t="s">
        <v>3135</v>
      </c>
      <c r="E69" s="508" t="str">
        <f t="shared" ca="1" si="5"/>
        <v>'1.札幌・江別・北広島・石狩市'!Y32</v>
      </c>
    </row>
    <row r="70" spans="1:5">
      <c r="A70">
        <v>6060</v>
      </c>
      <c r="B70" t="s">
        <v>3133</v>
      </c>
      <c r="C70">
        <f t="shared" ca="1" si="4"/>
        <v>33</v>
      </c>
      <c r="D70" t="s">
        <v>3135</v>
      </c>
      <c r="E70" s="508" t="str">
        <f t="shared" ca="1" si="5"/>
        <v>'1.札幌・江別・北広島・石狩市'!Y33</v>
      </c>
    </row>
    <row r="71" spans="1:5">
      <c r="A71">
        <v>6070</v>
      </c>
      <c r="B71" t="s">
        <v>3133</v>
      </c>
      <c r="C71">
        <f t="shared" ca="1" si="4"/>
        <v>34</v>
      </c>
      <c r="D71" t="s">
        <v>3135</v>
      </c>
      <c r="E71" s="508" t="str">
        <f t="shared" ca="1" si="5"/>
        <v>'1.札幌・江別・北広島・石狩市'!Y34</v>
      </c>
    </row>
    <row r="72" spans="1:5">
      <c r="A72">
        <v>6090</v>
      </c>
      <c r="B72" t="s">
        <v>3133</v>
      </c>
      <c r="C72">
        <f t="shared" ca="1" si="4"/>
        <v>35</v>
      </c>
      <c r="D72" t="s">
        <v>3135</v>
      </c>
      <c r="E72" s="508" t="str">
        <f t="shared" ca="1" si="5"/>
        <v>'1.札幌・江別・北広島・石狩市'!Y35</v>
      </c>
    </row>
    <row r="73" spans="1:5">
      <c r="A73">
        <v>6100</v>
      </c>
      <c r="B73" t="s">
        <v>3133</v>
      </c>
      <c r="C73">
        <f t="shared" ca="1" si="4"/>
        <v>36</v>
      </c>
      <c r="D73" t="s">
        <v>3135</v>
      </c>
      <c r="E73" s="508" t="str">
        <f t="shared" ca="1" si="5"/>
        <v>'1.札幌・江別・北広島・石狩市'!Y36</v>
      </c>
    </row>
    <row r="74" spans="1:5">
      <c r="A74">
        <v>6110</v>
      </c>
      <c r="B74" t="s">
        <v>3133</v>
      </c>
      <c r="C74">
        <f t="shared" ca="1" si="4"/>
        <v>37</v>
      </c>
      <c r="D74" t="s">
        <v>3135</v>
      </c>
      <c r="E74" s="508" t="str">
        <f t="shared" ca="1" si="5"/>
        <v>'1.札幌・江別・北広島・石狩市'!Y37</v>
      </c>
    </row>
    <row r="75" spans="1:5">
      <c r="A75">
        <v>7015</v>
      </c>
      <c r="B75" t="s">
        <v>3133</v>
      </c>
      <c r="C75">
        <f ca="1">MATCH(A75, INDIRECT("'" &amp; B75 &amp; "'!AD:AD"), 0)</f>
        <v>11</v>
      </c>
      <c r="D75" t="s">
        <v>3136</v>
      </c>
      <c r="E75" s="508" t="str">
        <f t="shared" ca="1" si="5"/>
        <v>'1.札幌・江別・北広島・石狩市'!AH11</v>
      </c>
    </row>
    <row r="76" spans="1:5">
      <c r="A76">
        <v>7030</v>
      </c>
      <c r="B76" t="s">
        <v>3133</v>
      </c>
      <c r="C76">
        <f t="shared" ref="C76:C97" ca="1" si="6">MATCH(A76, INDIRECT("'" &amp; B76 &amp; "'!AD:AD"), 0)</f>
        <v>12</v>
      </c>
      <c r="D76" t="s">
        <v>3136</v>
      </c>
      <c r="E76" s="508" t="str">
        <f t="shared" ca="1" si="5"/>
        <v>'1.札幌・江別・北広島・石狩市'!AH12</v>
      </c>
    </row>
    <row r="77" spans="1:5">
      <c r="A77">
        <v>7040</v>
      </c>
      <c r="B77" t="s">
        <v>3133</v>
      </c>
      <c r="C77">
        <f t="shared" ca="1" si="6"/>
        <v>13</v>
      </c>
      <c r="D77" t="s">
        <v>3136</v>
      </c>
      <c r="E77" s="508" t="str">
        <f t="shared" ca="1" si="5"/>
        <v>'1.札幌・江別・北広島・石狩市'!AH13</v>
      </c>
    </row>
    <row r="78" spans="1:5">
      <c r="A78">
        <v>7050</v>
      </c>
      <c r="B78" t="s">
        <v>3133</v>
      </c>
      <c r="C78">
        <f t="shared" ca="1" si="6"/>
        <v>14</v>
      </c>
      <c r="D78" t="s">
        <v>3136</v>
      </c>
      <c r="E78" s="508" t="str">
        <f t="shared" ca="1" si="5"/>
        <v>'1.札幌・江別・北広島・石狩市'!AH14</v>
      </c>
    </row>
    <row r="79" spans="1:5">
      <c r="A79">
        <v>7070</v>
      </c>
      <c r="B79" t="s">
        <v>3133</v>
      </c>
      <c r="C79">
        <f t="shared" ca="1" si="6"/>
        <v>15</v>
      </c>
      <c r="D79" t="s">
        <v>3136</v>
      </c>
      <c r="E79" s="508" t="str">
        <f t="shared" ca="1" si="5"/>
        <v>'1.札幌・江別・北広島・石狩市'!AH15</v>
      </c>
    </row>
    <row r="80" spans="1:5">
      <c r="A80">
        <v>7080</v>
      </c>
      <c r="B80" t="s">
        <v>3133</v>
      </c>
      <c r="C80">
        <f t="shared" ca="1" si="6"/>
        <v>16</v>
      </c>
      <c r="D80" t="s">
        <v>3136</v>
      </c>
      <c r="E80" s="508" t="str">
        <f t="shared" ca="1" si="5"/>
        <v>'1.札幌・江別・北広島・石狩市'!AH16</v>
      </c>
    </row>
    <row r="81" spans="1:5">
      <c r="A81">
        <v>7100</v>
      </c>
      <c r="B81" t="s">
        <v>3133</v>
      </c>
      <c r="C81">
        <f t="shared" ca="1" si="6"/>
        <v>19</v>
      </c>
      <c r="D81" t="s">
        <v>3136</v>
      </c>
      <c r="E81" s="508" t="str">
        <f t="shared" ca="1" si="5"/>
        <v>'1.札幌・江別・北広島・石狩市'!AH19</v>
      </c>
    </row>
    <row r="82" spans="1:5">
      <c r="A82">
        <v>7110</v>
      </c>
      <c r="B82" t="s">
        <v>3133</v>
      </c>
      <c r="C82">
        <f t="shared" ca="1" si="6"/>
        <v>20</v>
      </c>
      <c r="D82" t="s">
        <v>3136</v>
      </c>
      <c r="E82" s="508" t="str">
        <f t="shared" ca="1" si="5"/>
        <v>'1.札幌・江別・北広島・石狩市'!AH20</v>
      </c>
    </row>
    <row r="83" spans="1:5">
      <c r="A83">
        <v>8010</v>
      </c>
      <c r="B83" t="s">
        <v>3133</v>
      </c>
      <c r="C83">
        <f t="shared" ca="1" si="6"/>
        <v>21</v>
      </c>
      <c r="D83" t="s">
        <v>3136</v>
      </c>
      <c r="E83" s="508" t="str">
        <f t="shared" ca="1" si="5"/>
        <v>'1.札幌・江別・北広島・石狩市'!AH21</v>
      </c>
    </row>
    <row r="84" spans="1:5">
      <c r="A84">
        <v>8020</v>
      </c>
      <c r="B84" t="s">
        <v>3133</v>
      </c>
      <c r="C84">
        <f t="shared" ca="1" si="6"/>
        <v>22</v>
      </c>
      <c r="D84" t="s">
        <v>3136</v>
      </c>
      <c r="E84" s="508" t="str">
        <f t="shared" ca="1" si="5"/>
        <v>'1.札幌・江別・北広島・石狩市'!AH22</v>
      </c>
    </row>
    <row r="85" spans="1:5">
      <c r="A85">
        <v>8030</v>
      </c>
      <c r="B85" t="s">
        <v>3133</v>
      </c>
      <c r="C85">
        <f t="shared" ca="1" si="6"/>
        <v>23</v>
      </c>
      <c r="D85" t="s">
        <v>3136</v>
      </c>
      <c r="E85" s="508" t="str">
        <f t="shared" ca="1" si="5"/>
        <v>'1.札幌・江別・北広島・石狩市'!AH23</v>
      </c>
    </row>
    <row r="86" spans="1:5">
      <c r="A86">
        <v>8035</v>
      </c>
      <c r="B86" t="s">
        <v>3133</v>
      </c>
      <c r="C86">
        <f t="shared" ca="1" si="6"/>
        <v>24</v>
      </c>
      <c r="D86" t="s">
        <v>3136</v>
      </c>
      <c r="E86" s="508" t="str">
        <f t="shared" ca="1" si="5"/>
        <v>'1.札幌・江別・北広島・石狩市'!AH24</v>
      </c>
    </row>
    <row r="87" spans="1:5">
      <c r="A87">
        <v>8040</v>
      </c>
      <c r="B87" t="s">
        <v>3133</v>
      </c>
      <c r="C87">
        <f t="shared" ca="1" si="6"/>
        <v>25</v>
      </c>
      <c r="D87" t="s">
        <v>3136</v>
      </c>
      <c r="E87" s="508" t="str">
        <f t="shared" ca="1" si="5"/>
        <v>'1.札幌・江別・北広島・石狩市'!AH25</v>
      </c>
    </row>
    <row r="88" spans="1:5">
      <c r="A88">
        <v>8050</v>
      </c>
      <c r="B88" t="s">
        <v>3133</v>
      </c>
      <c r="C88">
        <f t="shared" ca="1" si="6"/>
        <v>26</v>
      </c>
      <c r="D88" t="s">
        <v>3136</v>
      </c>
      <c r="E88" s="508" t="str">
        <f t="shared" ca="1" si="5"/>
        <v>'1.札幌・江別・北広島・石狩市'!AH26</v>
      </c>
    </row>
    <row r="89" spans="1:5">
      <c r="A89">
        <v>8060</v>
      </c>
      <c r="B89" t="s">
        <v>3133</v>
      </c>
      <c r="C89">
        <f t="shared" ca="1" si="6"/>
        <v>27</v>
      </c>
      <c r="D89" t="s">
        <v>3136</v>
      </c>
      <c r="E89" s="508" t="str">
        <f t="shared" ca="1" si="5"/>
        <v>'1.札幌・江別・北広島・石狩市'!AH27</v>
      </c>
    </row>
    <row r="90" spans="1:5">
      <c r="A90">
        <v>8071</v>
      </c>
      <c r="B90" t="s">
        <v>3133</v>
      </c>
      <c r="C90">
        <f t="shared" ca="1" si="6"/>
        <v>28</v>
      </c>
      <c r="D90" t="s">
        <v>3136</v>
      </c>
      <c r="E90" s="508" t="str">
        <f t="shared" ca="1" si="5"/>
        <v>'1.札幌・江別・北広島・石狩市'!AH28</v>
      </c>
    </row>
    <row r="91" spans="1:5">
      <c r="A91">
        <v>8072</v>
      </c>
      <c r="B91" t="s">
        <v>3133</v>
      </c>
      <c r="C91">
        <f t="shared" ca="1" si="6"/>
        <v>29</v>
      </c>
      <c r="D91" t="s">
        <v>3136</v>
      </c>
      <c r="E91" s="508" t="str">
        <f t="shared" ca="1" si="5"/>
        <v>'1.札幌・江別・北広島・石狩市'!AH29</v>
      </c>
    </row>
    <row r="92" spans="1:5">
      <c r="A92">
        <v>8080</v>
      </c>
      <c r="B92" t="s">
        <v>3133</v>
      </c>
      <c r="C92">
        <f t="shared" ca="1" si="6"/>
        <v>30</v>
      </c>
      <c r="D92" t="s">
        <v>3136</v>
      </c>
      <c r="E92" s="508" t="str">
        <f t="shared" ca="1" si="5"/>
        <v>'1.札幌・江別・北広島・石狩市'!AH30</v>
      </c>
    </row>
    <row r="93" spans="1:5">
      <c r="A93">
        <v>8090</v>
      </c>
      <c r="B93" t="s">
        <v>3133</v>
      </c>
      <c r="C93">
        <f t="shared" ca="1" si="6"/>
        <v>31</v>
      </c>
      <c r="D93" t="s">
        <v>3136</v>
      </c>
      <c r="E93" s="508" t="str">
        <f t="shared" ca="1" si="5"/>
        <v>'1.札幌・江別・北広島・石狩市'!AH31</v>
      </c>
    </row>
    <row r="94" spans="1:5">
      <c r="A94">
        <v>8100</v>
      </c>
      <c r="B94" t="s">
        <v>3133</v>
      </c>
      <c r="C94">
        <f t="shared" ca="1" si="6"/>
        <v>32</v>
      </c>
      <c r="D94" t="s">
        <v>3136</v>
      </c>
      <c r="E94" s="508" t="str">
        <f t="shared" ca="1" si="5"/>
        <v>'1.札幌・江別・北広島・石狩市'!AH32</v>
      </c>
    </row>
    <row r="95" spans="1:5">
      <c r="A95">
        <v>8110</v>
      </c>
      <c r="B95" t="s">
        <v>3133</v>
      </c>
      <c r="C95">
        <f t="shared" ca="1" si="6"/>
        <v>33</v>
      </c>
      <c r="D95" t="s">
        <v>3136</v>
      </c>
      <c r="E95" s="508" t="str">
        <f t="shared" ca="1" si="5"/>
        <v>'1.札幌・江別・北広島・石狩市'!AH33</v>
      </c>
    </row>
    <row r="96" spans="1:5">
      <c r="A96">
        <v>8120</v>
      </c>
      <c r="B96" t="s">
        <v>3133</v>
      </c>
      <c r="C96">
        <f t="shared" ca="1" si="6"/>
        <v>34</v>
      </c>
      <c r="D96" t="s">
        <v>3136</v>
      </c>
      <c r="E96" s="508" t="str">
        <f t="shared" ca="1" si="5"/>
        <v>'1.札幌・江別・北広島・石狩市'!AH34</v>
      </c>
    </row>
    <row r="97" spans="1:5">
      <c r="A97">
        <v>57070</v>
      </c>
      <c r="B97" t="s">
        <v>3131</v>
      </c>
      <c r="C97">
        <f t="shared" ca="1" si="6"/>
        <v>35</v>
      </c>
      <c r="D97" t="s">
        <v>3136</v>
      </c>
      <c r="E97" s="508" t="str">
        <f t="shared" ca="1" si="5"/>
        <v>'1.札幌・江別・北広島・石狩市'!AH35</v>
      </c>
    </row>
    <row r="98" spans="1:5">
      <c r="A98">
        <v>50110</v>
      </c>
      <c r="B98" t="s">
        <v>3137</v>
      </c>
      <c r="C98">
        <f ca="1">MATCH(A98, INDIRECT("'" &amp; B98 &amp; "'!C:C"), 0)</f>
        <v>11</v>
      </c>
      <c r="D98" t="s">
        <v>3132</v>
      </c>
      <c r="E98" s="508" t="str">
        <f t="shared" ca="1" si="5"/>
        <v>'2.千歳・苫小牧・室蘭・日高地区'!G11</v>
      </c>
    </row>
    <row r="99" spans="1:5">
      <c r="A99">
        <v>50120</v>
      </c>
      <c r="B99" t="s">
        <v>3137</v>
      </c>
      <c r="C99">
        <f t="shared" ref="C99:C108" ca="1" si="7">MATCH(A99, INDIRECT("'" &amp; B99 &amp; "'!C:C"), 0)</f>
        <v>12</v>
      </c>
      <c r="D99" t="s">
        <v>3132</v>
      </c>
      <c r="E99" s="508" t="str">
        <f t="shared" ca="1" si="5"/>
        <v>'2.千歳・苫小牧・室蘭・日高地区'!G12</v>
      </c>
    </row>
    <row r="100" spans="1:5">
      <c r="A100">
        <v>50130</v>
      </c>
      <c r="B100" t="s">
        <v>3137</v>
      </c>
      <c r="C100">
        <f t="shared" ca="1" si="7"/>
        <v>13</v>
      </c>
      <c r="D100" t="s">
        <v>3132</v>
      </c>
      <c r="E100" s="508" t="str">
        <f t="shared" ca="1" si="5"/>
        <v>'2.千歳・苫小牧・室蘭・日高地区'!G13</v>
      </c>
    </row>
    <row r="101" spans="1:5">
      <c r="A101">
        <v>50140</v>
      </c>
      <c r="B101" t="s">
        <v>3137</v>
      </c>
      <c r="C101">
        <f t="shared" ca="1" si="7"/>
        <v>14</v>
      </c>
      <c r="D101" t="s">
        <v>3132</v>
      </c>
      <c r="E101" s="508" t="str">
        <f t="shared" ca="1" si="5"/>
        <v>'2.千歳・苫小牧・室蘭・日高地区'!G14</v>
      </c>
    </row>
    <row r="102" spans="1:5">
      <c r="A102">
        <v>50150</v>
      </c>
      <c r="B102" t="s">
        <v>3137</v>
      </c>
      <c r="C102">
        <f t="shared" ca="1" si="7"/>
        <v>15</v>
      </c>
      <c r="D102" t="s">
        <v>3132</v>
      </c>
      <c r="E102" s="508" t="str">
        <f t="shared" ca="1" si="5"/>
        <v>'2.千歳・苫小牧・室蘭・日高地区'!G15</v>
      </c>
    </row>
    <row r="103" spans="1:5">
      <c r="A103">
        <v>50010</v>
      </c>
      <c r="B103" t="s">
        <v>3137</v>
      </c>
      <c r="C103">
        <f t="shared" ca="1" si="7"/>
        <v>22</v>
      </c>
      <c r="D103" t="s">
        <v>3132</v>
      </c>
      <c r="E103" s="508" t="str">
        <f t="shared" ca="1" si="5"/>
        <v>'2.千歳・苫小牧・室蘭・日高地区'!G22</v>
      </c>
    </row>
    <row r="104" spans="1:5">
      <c r="A104">
        <v>50020</v>
      </c>
      <c r="B104" t="s">
        <v>3137</v>
      </c>
      <c r="C104">
        <f t="shared" ca="1" si="7"/>
        <v>23</v>
      </c>
      <c r="D104" t="s">
        <v>3132</v>
      </c>
      <c r="E104" s="508" t="str">
        <f t="shared" ca="1" si="5"/>
        <v>'2.千歳・苫小牧・室蘭・日高地区'!G23</v>
      </c>
    </row>
    <row r="105" spans="1:5">
      <c r="A105">
        <v>50030</v>
      </c>
      <c r="B105" t="s">
        <v>3137</v>
      </c>
      <c r="C105">
        <f t="shared" ca="1" si="7"/>
        <v>24</v>
      </c>
      <c r="D105" t="s">
        <v>3132</v>
      </c>
      <c r="E105" s="508" t="str">
        <f t="shared" ca="1" si="5"/>
        <v>'2.千歳・苫小牧・室蘭・日高地区'!G24</v>
      </c>
    </row>
    <row r="106" spans="1:5">
      <c r="A106">
        <v>50050</v>
      </c>
      <c r="B106" t="s">
        <v>3137</v>
      </c>
      <c r="C106">
        <f t="shared" ca="1" si="7"/>
        <v>26</v>
      </c>
      <c r="D106" t="s">
        <v>3132</v>
      </c>
      <c r="E106" s="508" t="str">
        <f t="shared" ca="1" si="5"/>
        <v>'2.千歳・苫小牧・室蘭・日高地区'!G26</v>
      </c>
    </row>
    <row r="107" spans="1:5">
      <c r="A107">
        <v>50060</v>
      </c>
      <c r="B107" t="s">
        <v>3137</v>
      </c>
      <c r="C107">
        <f t="shared" ca="1" si="7"/>
        <v>27</v>
      </c>
      <c r="D107" t="s">
        <v>3132</v>
      </c>
      <c r="E107" s="508" t="str">
        <f t="shared" ca="1" si="5"/>
        <v>'2.千歳・苫小牧・室蘭・日高地区'!G27</v>
      </c>
    </row>
    <row r="108" spans="1:5">
      <c r="A108">
        <v>50070</v>
      </c>
      <c r="B108" t="s">
        <v>3137</v>
      </c>
      <c r="C108">
        <f t="shared" ca="1" si="7"/>
        <v>28</v>
      </c>
      <c r="D108" t="s">
        <v>3132</v>
      </c>
      <c r="E108" s="508" t="str">
        <f t="shared" ca="1" si="5"/>
        <v>'2.千歳・苫小牧・室蘭・日高地区'!G28</v>
      </c>
    </row>
    <row r="109" spans="1:5">
      <c r="A109">
        <v>41010</v>
      </c>
      <c r="B109" t="s">
        <v>3137</v>
      </c>
      <c r="C109">
        <f ca="1">MATCH(A109, INDIRECT("'" &amp; B109 &amp; "'!L:L"), 0)</f>
        <v>11</v>
      </c>
      <c r="D109" t="s">
        <v>3134</v>
      </c>
      <c r="E109" s="508" t="str">
        <f t="shared" ca="1" si="5"/>
        <v>'2.千歳・苫小牧・室蘭・日高地区'!P11</v>
      </c>
    </row>
    <row r="110" spans="1:5">
      <c r="A110">
        <v>41030</v>
      </c>
      <c r="B110" t="s">
        <v>3137</v>
      </c>
      <c r="C110">
        <f t="shared" ref="C110:C172" ca="1" si="8">MATCH(A110, INDIRECT("'" &amp; B110 &amp; "'!L:L"), 0)</f>
        <v>13</v>
      </c>
      <c r="D110" t="s">
        <v>3134</v>
      </c>
      <c r="E110" s="508" t="str">
        <f t="shared" ca="1" si="5"/>
        <v>'2.千歳・苫小牧・室蘭・日高地区'!P13</v>
      </c>
    </row>
    <row r="111" spans="1:5">
      <c r="A111">
        <v>41040</v>
      </c>
      <c r="B111" t="s">
        <v>3137</v>
      </c>
      <c r="C111">
        <f t="shared" ca="1" si="8"/>
        <v>14</v>
      </c>
      <c r="D111" t="s">
        <v>3134</v>
      </c>
      <c r="E111" s="508" t="str">
        <f t="shared" ca="1" si="5"/>
        <v>'2.千歳・苫小牧・室蘭・日高地区'!P14</v>
      </c>
    </row>
    <row r="112" spans="1:5">
      <c r="A112">
        <v>41050</v>
      </c>
      <c r="B112" t="s">
        <v>3137</v>
      </c>
      <c r="C112">
        <f t="shared" ca="1" si="8"/>
        <v>15</v>
      </c>
      <c r="D112" t="s">
        <v>3134</v>
      </c>
      <c r="E112" s="508" t="str">
        <f t="shared" ca="1" si="5"/>
        <v>'2.千歳・苫小牧・室蘭・日高地区'!P15</v>
      </c>
    </row>
    <row r="113" spans="1:5">
      <c r="A113">
        <v>41060</v>
      </c>
      <c r="B113" t="s">
        <v>3137</v>
      </c>
      <c r="C113">
        <f t="shared" ca="1" si="8"/>
        <v>16</v>
      </c>
      <c r="D113" t="s">
        <v>3134</v>
      </c>
      <c r="E113" s="508" t="str">
        <f t="shared" ca="1" si="5"/>
        <v>'2.千歳・苫小牧・室蘭・日高地区'!P16</v>
      </c>
    </row>
    <row r="114" spans="1:5">
      <c r="A114">
        <v>41080</v>
      </c>
      <c r="B114" t="s">
        <v>3137</v>
      </c>
      <c r="C114">
        <f t="shared" ca="1" si="8"/>
        <v>17</v>
      </c>
      <c r="D114" t="s">
        <v>3134</v>
      </c>
      <c r="E114" s="508" t="str">
        <f t="shared" ca="1" si="5"/>
        <v>'2.千歳・苫小牧・室蘭・日高地区'!P17</v>
      </c>
    </row>
    <row r="115" spans="1:5">
      <c r="A115">
        <v>41110</v>
      </c>
      <c r="B115" t="s">
        <v>3137</v>
      </c>
      <c r="C115">
        <f t="shared" ca="1" si="8"/>
        <v>19</v>
      </c>
      <c r="D115" t="s">
        <v>3134</v>
      </c>
      <c r="E115" s="508" t="str">
        <f t="shared" ca="1" si="5"/>
        <v>'2.千歳・苫小牧・室蘭・日高地区'!P19</v>
      </c>
    </row>
    <row r="116" spans="1:5">
      <c r="A116">
        <v>41120</v>
      </c>
      <c r="B116" t="s">
        <v>3137</v>
      </c>
      <c r="C116">
        <f t="shared" ca="1" si="8"/>
        <v>20</v>
      </c>
      <c r="D116" t="s">
        <v>3134</v>
      </c>
      <c r="E116" s="508" t="str">
        <f t="shared" ca="1" si="5"/>
        <v>'2.千歳・苫小牧・室蘭・日高地区'!P20</v>
      </c>
    </row>
    <row r="117" spans="1:5">
      <c r="A117">
        <v>13210</v>
      </c>
      <c r="B117" t="s">
        <v>3137</v>
      </c>
      <c r="C117">
        <f t="shared" ca="1" si="8"/>
        <v>24</v>
      </c>
      <c r="D117" t="s">
        <v>3134</v>
      </c>
      <c r="E117" s="508" t="str">
        <f t="shared" ca="1" si="5"/>
        <v>'2.千歳・苫小牧・室蘭・日高地区'!P24</v>
      </c>
    </row>
    <row r="118" spans="1:5">
      <c r="A118">
        <v>13220</v>
      </c>
      <c r="B118" t="s">
        <v>3137</v>
      </c>
      <c r="C118">
        <f t="shared" ca="1" si="8"/>
        <v>25</v>
      </c>
      <c r="D118" t="s">
        <v>3134</v>
      </c>
      <c r="E118" s="508" t="str">
        <f t="shared" ca="1" si="5"/>
        <v>'2.千歳・苫小牧・室蘭・日高地区'!P25</v>
      </c>
    </row>
    <row r="119" spans="1:5">
      <c r="A119">
        <v>13230</v>
      </c>
      <c r="B119" t="s">
        <v>3137</v>
      </c>
      <c r="C119">
        <f t="shared" ca="1" si="8"/>
        <v>26</v>
      </c>
      <c r="D119" t="s">
        <v>3134</v>
      </c>
      <c r="E119" s="508" t="str">
        <f t="shared" ca="1" si="5"/>
        <v>'2.千歳・苫小牧・室蘭・日高地区'!P26</v>
      </c>
    </row>
    <row r="120" spans="1:5">
      <c r="A120">
        <v>13240</v>
      </c>
      <c r="B120" t="s">
        <v>3137</v>
      </c>
      <c r="C120">
        <f t="shared" ca="1" si="8"/>
        <v>27</v>
      </c>
      <c r="D120" t="s">
        <v>3134</v>
      </c>
      <c r="E120" s="508" t="str">
        <f t="shared" ca="1" si="5"/>
        <v>'2.千歳・苫小牧・室蘭・日高地区'!P27</v>
      </c>
    </row>
    <row r="121" spans="1:5">
      <c r="A121">
        <v>15100</v>
      </c>
      <c r="B121" t="s">
        <v>3137</v>
      </c>
      <c r="C121">
        <f t="shared" ca="1" si="8"/>
        <v>29</v>
      </c>
      <c r="D121" t="s">
        <v>3134</v>
      </c>
      <c r="E121" s="508" t="str">
        <f t="shared" ca="1" si="5"/>
        <v>'2.千歳・苫小牧・室蘭・日高地区'!P29</v>
      </c>
    </row>
    <row r="122" spans="1:5">
      <c r="A122">
        <v>15010</v>
      </c>
      <c r="B122" t="s">
        <v>3137</v>
      </c>
      <c r="C122">
        <f t="shared" ca="1" si="8"/>
        <v>30</v>
      </c>
      <c r="D122" t="s">
        <v>3134</v>
      </c>
      <c r="E122" s="508" t="str">
        <f t="shared" ca="1" si="5"/>
        <v>'2.千歳・苫小牧・室蘭・日高地区'!P30</v>
      </c>
    </row>
    <row r="123" spans="1:5">
      <c r="A123">
        <v>15020</v>
      </c>
      <c r="B123" t="s">
        <v>3137</v>
      </c>
      <c r="C123">
        <f t="shared" ca="1" si="8"/>
        <v>31</v>
      </c>
      <c r="D123" t="s">
        <v>3134</v>
      </c>
      <c r="E123" s="508" t="str">
        <f t="shared" ca="1" si="5"/>
        <v>'2.千歳・苫小牧・室蘭・日高地区'!P31</v>
      </c>
    </row>
    <row r="124" spans="1:5">
      <c r="A124">
        <v>15060</v>
      </c>
      <c r="B124" t="s">
        <v>3137</v>
      </c>
      <c r="C124">
        <f t="shared" ca="1" si="8"/>
        <v>32</v>
      </c>
      <c r="D124" t="s">
        <v>3134</v>
      </c>
      <c r="E124" s="508" t="str">
        <f t="shared" ca="1" si="5"/>
        <v>'2.千歳・苫小牧・室蘭・日高地区'!P32</v>
      </c>
    </row>
    <row r="125" spans="1:5">
      <c r="A125">
        <v>15030</v>
      </c>
      <c r="B125" t="s">
        <v>3137</v>
      </c>
      <c r="C125">
        <f t="shared" ca="1" si="8"/>
        <v>33</v>
      </c>
      <c r="D125" t="s">
        <v>3134</v>
      </c>
      <c r="E125" s="508" t="str">
        <f t="shared" ca="1" si="5"/>
        <v>'2.千歳・苫小牧・室蘭・日高地区'!P33</v>
      </c>
    </row>
    <row r="126" spans="1:5">
      <c r="A126">
        <v>15040</v>
      </c>
      <c r="B126" t="s">
        <v>3137</v>
      </c>
      <c r="C126">
        <f t="shared" ca="1" si="8"/>
        <v>34</v>
      </c>
      <c r="D126" t="s">
        <v>3134</v>
      </c>
      <c r="E126" s="508" t="str">
        <f t="shared" ca="1" si="5"/>
        <v>'2.千歳・苫小牧・室蘭・日高地区'!P34</v>
      </c>
    </row>
    <row r="127" spans="1:5">
      <c r="A127">
        <v>15070</v>
      </c>
      <c r="B127" t="s">
        <v>3137</v>
      </c>
      <c r="C127">
        <f t="shared" ca="1" si="8"/>
        <v>36</v>
      </c>
      <c r="D127" t="s">
        <v>3134</v>
      </c>
      <c r="E127" s="508" t="str">
        <f t="shared" ca="1" si="5"/>
        <v>'2.千歳・苫小牧・室蘭・日高地区'!P36</v>
      </c>
    </row>
    <row r="128" spans="1:5">
      <c r="A128">
        <v>15080</v>
      </c>
      <c r="B128" t="s">
        <v>3137</v>
      </c>
      <c r="C128">
        <f t="shared" ca="1" si="8"/>
        <v>37</v>
      </c>
      <c r="D128" t="s">
        <v>3134</v>
      </c>
      <c r="E128" s="508" t="str">
        <f t="shared" ca="1" si="5"/>
        <v>'2.千歳・苫小牧・室蘭・日高地区'!P37</v>
      </c>
    </row>
    <row r="129" spans="1:5">
      <c r="A129">
        <v>50180</v>
      </c>
      <c r="B129" t="s">
        <v>3137</v>
      </c>
      <c r="C129">
        <f ca="1">MATCH(A129, INDIRECT("'" &amp; B129 &amp; "'!U:U"), 0)</f>
        <v>11</v>
      </c>
      <c r="D129" t="s">
        <v>3135</v>
      </c>
      <c r="E129" s="508" t="str">
        <f t="shared" ca="1" si="5"/>
        <v>'2.千歳・苫小牧・室蘭・日高地区'!Y11</v>
      </c>
    </row>
    <row r="130" spans="1:5">
      <c r="A130">
        <v>50190</v>
      </c>
      <c r="B130" t="s">
        <v>3137</v>
      </c>
      <c r="C130">
        <f t="shared" ref="C130:C140" ca="1" si="9">MATCH(A130, INDIRECT("'" &amp; B130 &amp; "'!U:U"), 0)</f>
        <v>12</v>
      </c>
      <c r="D130" t="s">
        <v>3135</v>
      </c>
      <c r="E130" s="508" t="str">
        <f t="shared" ca="1" si="5"/>
        <v>'2.千歳・苫小牧・室蘭・日高地区'!Y12</v>
      </c>
    </row>
    <row r="131" spans="1:5">
      <c r="A131">
        <v>50200</v>
      </c>
      <c r="B131" t="s">
        <v>3137</v>
      </c>
      <c r="C131">
        <f t="shared" ca="1" si="9"/>
        <v>13</v>
      </c>
      <c r="D131" t="s">
        <v>3135</v>
      </c>
      <c r="E131" s="508" t="str">
        <f t="shared" ref="E131:E193" ca="1" si="10">"'" &amp; B131 &amp; "'!" &amp; D131 &amp; C131</f>
        <v>'2.千歳・苫小牧・室蘭・日高地区'!Y13</v>
      </c>
    </row>
    <row r="132" spans="1:5">
      <c r="A132">
        <v>50220</v>
      </c>
      <c r="B132" t="s">
        <v>3137</v>
      </c>
      <c r="C132">
        <f t="shared" ca="1" si="9"/>
        <v>18</v>
      </c>
      <c r="D132" t="s">
        <v>3135</v>
      </c>
      <c r="E132" s="508" t="str">
        <f t="shared" ca="1" si="10"/>
        <v>'2.千歳・苫小牧・室蘭・日高地区'!Y18</v>
      </c>
    </row>
    <row r="133" spans="1:5">
      <c r="A133">
        <v>50240</v>
      </c>
      <c r="B133" t="s">
        <v>3137</v>
      </c>
      <c r="C133">
        <f t="shared" ca="1" si="9"/>
        <v>19</v>
      </c>
      <c r="D133" t="s">
        <v>3135</v>
      </c>
      <c r="E133" s="508" t="str">
        <f t="shared" ca="1" si="10"/>
        <v>'2.千歳・苫小牧・室蘭・日高地区'!Y19</v>
      </c>
    </row>
    <row r="134" spans="1:5">
      <c r="A134">
        <v>50250</v>
      </c>
      <c r="B134" t="s">
        <v>3137</v>
      </c>
      <c r="C134">
        <f t="shared" ca="1" si="9"/>
        <v>20</v>
      </c>
      <c r="D134" t="s">
        <v>3135</v>
      </c>
      <c r="E134" s="508" t="str">
        <f t="shared" ca="1" si="10"/>
        <v>'2.千歳・苫小牧・室蘭・日高地区'!Y20</v>
      </c>
    </row>
    <row r="135" spans="1:5">
      <c r="A135">
        <v>50260</v>
      </c>
      <c r="B135" t="s">
        <v>3137</v>
      </c>
      <c r="C135">
        <f t="shared" ca="1" si="9"/>
        <v>21</v>
      </c>
      <c r="D135" t="s">
        <v>3135</v>
      </c>
      <c r="E135" s="508" t="str">
        <f t="shared" ca="1" si="10"/>
        <v>'2.千歳・苫小牧・室蘭・日高地区'!Y21</v>
      </c>
    </row>
    <row r="136" spans="1:5">
      <c r="A136">
        <v>50270</v>
      </c>
      <c r="B136" t="s">
        <v>3137</v>
      </c>
      <c r="C136">
        <f t="shared" ca="1" si="9"/>
        <v>22</v>
      </c>
      <c r="D136" t="s">
        <v>3135</v>
      </c>
      <c r="E136" s="508" t="str">
        <f t="shared" ca="1" si="10"/>
        <v>'2.千歳・苫小牧・室蘭・日高地区'!Y22</v>
      </c>
    </row>
    <row r="137" spans="1:5">
      <c r="A137">
        <v>50280</v>
      </c>
      <c r="B137" t="s">
        <v>3137</v>
      </c>
      <c r="C137">
        <f t="shared" ca="1" si="9"/>
        <v>23</v>
      </c>
      <c r="D137" t="s">
        <v>3135</v>
      </c>
      <c r="E137" s="508" t="str">
        <f t="shared" ca="1" si="10"/>
        <v>'2.千歳・苫小牧・室蘭・日高地区'!Y23</v>
      </c>
    </row>
    <row r="138" spans="1:5">
      <c r="A138">
        <v>50290</v>
      </c>
      <c r="B138" t="s">
        <v>3137</v>
      </c>
      <c r="C138">
        <f t="shared" ca="1" si="9"/>
        <v>24</v>
      </c>
      <c r="D138" t="s">
        <v>3135</v>
      </c>
      <c r="E138" s="508" t="str">
        <f t="shared" ca="1" si="10"/>
        <v>'2.千歳・苫小牧・室蘭・日高地区'!Y24</v>
      </c>
    </row>
    <row r="139" spans="1:5">
      <c r="A139">
        <v>50300</v>
      </c>
      <c r="B139" t="s">
        <v>3137</v>
      </c>
      <c r="C139">
        <f t="shared" ca="1" si="9"/>
        <v>25</v>
      </c>
      <c r="D139" t="s">
        <v>3135</v>
      </c>
      <c r="E139" s="508" t="str">
        <f t="shared" ca="1" si="10"/>
        <v>'2.千歳・苫小牧・室蘭・日高地区'!Y25</v>
      </c>
    </row>
    <row r="140" spans="1:5">
      <c r="A140">
        <v>50310</v>
      </c>
      <c r="B140" t="s">
        <v>3137</v>
      </c>
      <c r="C140">
        <f t="shared" ca="1" si="9"/>
        <v>26</v>
      </c>
      <c r="D140" t="s">
        <v>3135</v>
      </c>
      <c r="E140" s="508" t="str">
        <f t="shared" ca="1" si="10"/>
        <v>'2.千歳・苫小牧・室蘭・日高地区'!Y26</v>
      </c>
    </row>
    <row r="141" spans="1:5">
      <c r="A141">
        <v>50340</v>
      </c>
      <c r="B141" t="s">
        <v>3137</v>
      </c>
      <c r="C141">
        <f ca="1">MATCH(A141, INDIRECT("'" &amp; B141 &amp; "'!AD:AD"), 0)</f>
        <v>11</v>
      </c>
      <c r="D141" t="s">
        <v>3136</v>
      </c>
      <c r="E141" s="508" t="str">
        <f t="shared" ca="1" si="10"/>
        <v>'2.千歳・苫小牧・室蘭・日高地区'!AH11</v>
      </c>
    </row>
    <row r="142" spans="1:5">
      <c r="A142">
        <v>50350</v>
      </c>
      <c r="B142" t="s">
        <v>3137</v>
      </c>
      <c r="C142">
        <f t="shared" ref="C142:C157" ca="1" si="11">MATCH(A142, INDIRECT("'" &amp; B142 &amp; "'!AD:AD"), 0)</f>
        <v>12</v>
      </c>
      <c r="D142" t="s">
        <v>3136</v>
      </c>
      <c r="E142" s="508" t="str">
        <f t="shared" ca="1" si="10"/>
        <v>'2.千歳・苫小牧・室蘭・日高地区'!AH12</v>
      </c>
    </row>
    <row r="143" spans="1:5">
      <c r="A143">
        <v>50360</v>
      </c>
      <c r="B143" t="s">
        <v>3137</v>
      </c>
      <c r="C143">
        <f t="shared" ca="1" si="11"/>
        <v>13</v>
      </c>
      <c r="D143" t="s">
        <v>3136</v>
      </c>
      <c r="E143" s="508" t="str">
        <f t="shared" ca="1" si="10"/>
        <v>'2.千歳・苫小牧・室蘭・日高地区'!AH13</v>
      </c>
    </row>
    <row r="144" spans="1:5">
      <c r="A144">
        <v>50380</v>
      </c>
      <c r="B144" t="s">
        <v>3137</v>
      </c>
      <c r="C144">
        <f t="shared" ca="1" si="11"/>
        <v>14</v>
      </c>
      <c r="D144" t="s">
        <v>3136</v>
      </c>
      <c r="E144" s="508" t="str">
        <f t="shared" ca="1" si="10"/>
        <v>'2.千歳・苫小牧・室蘭・日高地区'!AH14</v>
      </c>
    </row>
    <row r="145" spans="1:5">
      <c r="A145">
        <v>50320</v>
      </c>
      <c r="B145" t="s">
        <v>3137</v>
      </c>
      <c r="C145">
        <f t="shared" ca="1" si="11"/>
        <v>16</v>
      </c>
      <c r="D145" t="s">
        <v>3136</v>
      </c>
      <c r="E145" s="508" t="str">
        <f t="shared" ca="1" si="10"/>
        <v>'2.千歳・苫小牧・室蘭・日高地区'!AH16</v>
      </c>
    </row>
    <row r="146" spans="1:5">
      <c r="A146">
        <v>50330</v>
      </c>
      <c r="B146" t="s">
        <v>3137</v>
      </c>
      <c r="C146">
        <f t="shared" ca="1" si="11"/>
        <v>17</v>
      </c>
      <c r="D146" t="s">
        <v>3136</v>
      </c>
      <c r="E146" s="508" t="str">
        <f t="shared" ca="1" si="10"/>
        <v>'2.千歳・苫小牧・室蘭・日高地区'!AH17</v>
      </c>
    </row>
    <row r="147" spans="1:5">
      <c r="A147">
        <v>50390</v>
      </c>
      <c r="B147" t="s">
        <v>3137</v>
      </c>
      <c r="C147">
        <f t="shared" ca="1" si="11"/>
        <v>18</v>
      </c>
      <c r="D147" t="s">
        <v>3136</v>
      </c>
      <c r="E147" s="508" t="str">
        <f t="shared" ca="1" si="10"/>
        <v>'2.千歳・苫小牧・室蘭・日高地区'!AH18</v>
      </c>
    </row>
    <row r="148" spans="1:5">
      <c r="A148">
        <v>50400</v>
      </c>
      <c r="B148" t="s">
        <v>3137</v>
      </c>
      <c r="C148">
        <f t="shared" ca="1" si="11"/>
        <v>19</v>
      </c>
      <c r="D148" t="s">
        <v>3136</v>
      </c>
      <c r="E148" s="508" t="str">
        <f t="shared" ca="1" si="10"/>
        <v>'2.千歳・苫小牧・室蘭・日高地区'!AH19</v>
      </c>
    </row>
    <row r="149" spans="1:5">
      <c r="A149">
        <v>50435</v>
      </c>
      <c r="B149" t="s">
        <v>3137</v>
      </c>
      <c r="C149">
        <f t="shared" ca="1" si="11"/>
        <v>21</v>
      </c>
      <c r="D149" t="s">
        <v>3136</v>
      </c>
      <c r="E149" s="508" t="str">
        <f t="shared" ca="1" si="10"/>
        <v>'2.千歳・苫小牧・室蘭・日高地区'!AH21</v>
      </c>
    </row>
    <row r="150" spans="1:5">
      <c r="A150">
        <v>50440</v>
      </c>
      <c r="B150" t="s">
        <v>3137</v>
      </c>
      <c r="C150">
        <f t="shared" ca="1" si="11"/>
        <v>22</v>
      </c>
      <c r="D150" t="s">
        <v>3136</v>
      </c>
      <c r="E150" s="508" t="str">
        <f t="shared" ca="1" si="10"/>
        <v>'2.千歳・苫小牧・室蘭・日高地区'!AH22</v>
      </c>
    </row>
    <row r="151" spans="1:5">
      <c r="A151">
        <v>50450</v>
      </c>
      <c r="B151" t="s">
        <v>3137</v>
      </c>
      <c r="C151">
        <f t="shared" ca="1" si="11"/>
        <v>23</v>
      </c>
      <c r="D151" t="s">
        <v>3136</v>
      </c>
      <c r="E151" s="508" t="str">
        <f t="shared" ca="1" si="10"/>
        <v>'2.千歳・苫小牧・室蘭・日高地区'!AH23</v>
      </c>
    </row>
    <row r="152" spans="1:5">
      <c r="A152">
        <v>50460</v>
      </c>
      <c r="B152" t="s">
        <v>3137</v>
      </c>
      <c r="C152">
        <f t="shared" ca="1" si="11"/>
        <v>24</v>
      </c>
      <c r="D152" t="s">
        <v>3136</v>
      </c>
      <c r="E152" s="508" t="str">
        <f t="shared" ca="1" si="10"/>
        <v>'2.千歳・苫小牧・室蘭・日高地区'!AH24</v>
      </c>
    </row>
    <row r="153" spans="1:5">
      <c r="A153">
        <v>50470</v>
      </c>
      <c r="B153" t="s">
        <v>3137</v>
      </c>
      <c r="C153">
        <f t="shared" ca="1" si="11"/>
        <v>25</v>
      </c>
      <c r="D153" t="s">
        <v>3136</v>
      </c>
      <c r="E153" s="508" t="str">
        <f t="shared" ca="1" si="10"/>
        <v>'2.千歳・苫小牧・室蘭・日高地区'!AH25</v>
      </c>
    </row>
    <row r="154" spans="1:5">
      <c r="A154">
        <v>50490</v>
      </c>
      <c r="B154" t="s">
        <v>3137</v>
      </c>
      <c r="C154">
        <f t="shared" ca="1" si="11"/>
        <v>26</v>
      </c>
      <c r="D154" t="s">
        <v>3136</v>
      </c>
      <c r="E154" s="508" t="str">
        <f t="shared" ca="1" si="10"/>
        <v>'2.千歳・苫小牧・室蘭・日高地区'!AH26</v>
      </c>
    </row>
    <row r="155" spans="1:5">
      <c r="A155">
        <v>50491</v>
      </c>
      <c r="B155" t="s">
        <v>3137</v>
      </c>
      <c r="C155">
        <f t="shared" ca="1" si="11"/>
        <v>27</v>
      </c>
      <c r="D155" t="s">
        <v>3136</v>
      </c>
      <c r="E155" s="508" t="str">
        <f t="shared" ca="1" si="10"/>
        <v>'2.千歳・苫小牧・室蘭・日高地区'!AH27</v>
      </c>
    </row>
    <row r="156" spans="1:5">
      <c r="A156">
        <v>50500</v>
      </c>
      <c r="B156" t="s">
        <v>3137</v>
      </c>
      <c r="C156">
        <f t="shared" ca="1" si="11"/>
        <v>28</v>
      </c>
      <c r="D156" t="s">
        <v>3136</v>
      </c>
      <c r="E156" s="508" t="str">
        <f t="shared" ca="1" si="10"/>
        <v>'2.千歳・苫小牧・室蘭・日高地区'!AH28</v>
      </c>
    </row>
    <row r="157" spans="1:5">
      <c r="A157">
        <v>50510</v>
      </c>
      <c r="B157" t="s">
        <v>3137</v>
      </c>
      <c r="C157">
        <f t="shared" ca="1" si="11"/>
        <v>29</v>
      </c>
      <c r="D157" t="s">
        <v>3136</v>
      </c>
      <c r="E157" s="508" t="str">
        <f t="shared" ca="1" si="10"/>
        <v>'2.千歳・苫小牧・室蘭・日高地区'!AH29</v>
      </c>
    </row>
    <row r="158" spans="1:5">
      <c r="A158">
        <v>52010</v>
      </c>
      <c r="B158" t="s">
        <v>35</v>
      </c>
      <c r="C158">
        <f ca="1">MATCH(A158, INDIRECT("'" &amp; B158 &amp; "'!C:C"), 0)</f>
        <v>11</v>
      </c>
      <c r="D158" t="s">
        <v>3132</v>
      </c>
      <c r="E158" s="508" t="str">
        <f t="shared" ca="1" si="10"/>
        <v>'3.小樽・岩内・倶知安地区'!G11</v>
      </c>
    </row>
    <row r="159" spans="1:5">
      <c r="A159">
        <v>52020</v>
      </c>
      <c r="B159" t="s">
        <v>35</v>
      </c>
      <c r="C159">
        <f t="shared" ref="C159:C165" ca="1" si="12">MATCH(A159, INDIRECT("'" &amp; B159 &amp; "'!C:C"), 0)</f>
        <v>12</v>
      </c>
      <c r="D159" t="s">
        <v>3132</v>
      </c>
      <c r="E159" s="508" t="str">
        <f t="shared" ca="1" si="10"/>
        <v>'3.小樽・岩内・倶知安地区'!G12</v>
      </c>
    </row>
    <row r="160" spans="1:5">
      <c r="A160">
        <v>52025</v>
      </c>
      <c r="B160" t="s">
        <v>35</v>
      </c>
      <c r="C160">
        <f t="shared" ca="1" si="12"/>
        <v>13</v>
      </c>
      <c r="D160" t="s">
        <v>3132</v>
      </c>
      <c r="E160" s="508" t="str">
        <f t="shared" ca="1" si="10"/>
        <v>'3.小樽・岩内・倶知安地区'!G13</v>
      </c>
    </row>
    <row r="161" spans="1:5">
      <c r="A161">
        <v>52040</v>
      </c>
      <c r="B161" t="s">
        <v>35</v>
      </c>
      <c r="C161">
        <f t="shared" ca="1" si="12"/>
        <v>15</v>
      </c>
      <c r="D161" t="s">
        <v>3132</v>
      </c>
      <c r="E161" s="508" t="str">
        <f t="shared" ca="1" si="10"/>
        <v>'3.小樽・岩内・倶知安地区'!G15</v>
      </c>
    </row>
    <row r="162" spans="1:5">
      <c r="A162">
        <v>52060</v>
      </c>
      <c r="B162" t="s">
        <v>35</v>
      </c>
      <c r="C162">
        <f t="shared" ca="1" si="12"/>
        <v>17</v>
      </c>
      <c r="D162" t="s">
        <v>3132</v>
      </c>
      <c r="E162" s="508" t="str">
        <f t="shared" ca="1" si="10"/>
        <v>'3.小樽・岩内・倶知安地区'!G17</v>
      </c>
    </row>
    <row r="163" spans="1:5">
      <c r="A163">
        <v>52070</v>
      </c>
      <c r="B163" t="s">
        <v>35</v>
      </c>
      <c r="C163">
        <f t="shared" ca="1" si="12"/>
        <v>18</v>
      </c>
      <c r="D163" t="s">
        <v>3132</v>
      </c>
      <c r="E163" s="508" t="str">
        <f t="shared" ca="1" si="10"/>
        <v>'3.小樽・岩内・倶知安地区'!G18</v>
      </c>
    </row>
    <row r="164" spans="1:5">
      <c r="A164">
        <v>52080</v>
      </c>
      <c r="B164" t="s">
        <v>35</v>
      </c>
      <c r="C164">
        <f t="shared" ca="1" si="12"/>
        <v>19</v>
      </c>
      <c r="D164" t="s">
        <v>3132</v>
      </c>
      <c r="E164" s="508" t="str">
        <f t="shared" ca="1" si="10"/>
        <v>'3.小樽・岩内・倶知安地区'!G19</v>
      </c>
    </row>
    <row r="165" spans="1:5">
      <c r="A165">
        <v>52120</v>
      </c>
      <c r="B165" t="s">
        <v>35</v>
      </c>
      <c r="C165">
        <f t="shared" ca="1" si="12"/>
        <v>22</v>
      </c>
      <c r="D165" t="s">
        <v>3132</v>
      </c>
      <c r="E165" s="508" t="str">
        <f t="shared" ca="1" si="10"/>
        <v>'3.小樽・岩内・倶知安地区'!G22</v>
      </c>
    </row>
    <row r="166" spans="1:5">
      <c r="A166">
        <v>51010</v>
      </c>
      <c r="B166" t="s">
        <v>35</v>
      </c>
      <c r="C166">
        <f t="shared" ca="1" si="8"/>
        <v>11</v>
      </c>
      <c r="D166" t="s">
        <v>3134</v>
      </c>
      <c r="E166" s="508" t="str">
        <f t="shared" ca="1" si="10"/>
        <v>'3.小樽・岩内・倶知安地区'!P11</v>
      </c>
    </row>
    <row r="167" spans="1:5">
      <c r="A167">
        <v>51030</v>
      </c>
      <c r="B167" t="s">
        <v>35</v>
      </c>
      <c r="C167">
        <f t="shared" ca="1" si="8"/>
        <v>12</v>
      </c>
      <c r="D167" t="s">
        <v>3134</v>
      </c>
      <c r="E167" s="508" t="str">
        <f t="shared" ca="1" si="10"/>
        <v>'3.小樽・岩内・倶知安地区'!P12</v>
      </c>
    </row>
    <row r="168" spans="1:5">
      <c r="A168">
        <v>11031</v>
      </c>
      <c r="B168" t="s">
        <v>3138</v>
      </c>
      <c r="C168">
        <f t="shared" ca="1" si="8"/>
        <v>13</v>
      </c>
      <c r="D168" t="s">
        <v>3134</v>
      </c>
      <c r="E168" s="508" t="str">
        <f t="shared" ca="1" si="10"/>
        <v>'3.小樽・岩内・倶知安地区'!P13</v>
      </c>
    </row>
    <row r="169" spans="1:5">
      <c r="A169">
        <v>11032</v>
      </c>
      <c r="B169" t="s">
        <v>3138</v>
      </c>
      <c r="C169">
        <f t="shared" ca="1" si="8"/>
        <v>14</v>
      </c>
      <c r="D169" t="s">
        <v>3134</v>
      </c>
      <c r="E169" s="508" t="str">
        <f t="shared" ca="1" si="10"/>
        <v>'3.小樽・岩内・倶知安地区'!P14</v>
      </c>
    </row>
    <row r="170" spans="1:5">
      <c r="A170">
        <v>11040</v>
      </c>
      <c r="B170" t="s">
        <v>35</v>
      </c>
      <c r="C170">
        <f t="shared" ca="1" si="8"/>
        <v>15</v>
      </c>
      <c r="D170" t="s">
        <v>3134</v>
      </c>
      <c r="E170" s="508" t="str">
        <f t="shared" ca="1" si="10"/>
        <v>'3.小樽・岩内・倶知安地区'!P15</v>
      </c>
    </row>
    <row r="171" spans="1:5">
      <c r="A171">
        <v>11041</v>
      </c>
      <c r="B171" t="s">
        <v>35</v>
      </c>
      <c r="C171">
        <f t="shared" ca="1" si="8"/>
        <v>16</v>
      </c>
      <c r="D171" t="s">
        <v>3134</v>
      </c>
      <c r="E171" s="508" t="str">
        <f t="shared" ca="1" si="10"/>
        <v>'3.小樽・岩内・倶知安地区'!P16</v>
      </c>
    </row>
    <row r="172" spans="1:5">
      <c r="A172">
        <v>11050</v>
      </c>
      <c r="B172" t="s">
        <v>35</v>
      </c>
      <c r="C172">
        <f t="shared" ca="1" si="8"/>
        <v>17</v>
      </c>
      <c r="D172" t="s">
        <v>3134</v>
      </c>
      <c r="E172" s="508" t="str">
        <f t="shared" ca="1" si="10"/>
        <v>'3.小樽・岩内・倶知安地区'!P17</v>
      </c>
    </row>
    <row r="173" spans="1:5">
      <c r="A173">
        <v>11060</v>
      </c>
      <c r="B173" t="s">
        <v>35</v>
      </c>
      <c r="C173">
        <f t="shared" ref="C173:C177" ca="1" si="13">MATCH(A173, INDIRECT("'" &amp; B173 &amp; "'!L:L"), 0)</f>
        <v>18</v>
      </c>
      <c r="D173" t="s">
        <v>3134</v>
      </c>
      <c r="E173" s="508" t="str">
        <f t="shared" ca="1" si="10"/>
        <v>'3.小樽・岩内・倶知安地区'!P18</v>
      </c>
    </row>
    <row r="174" spans="1:5">
      <c r="A174">
        <v>11065</v>
      </c>
      <c r="B174" t="s">
        <v>35</v>
      </c>
      <c r="C174">
        <f t="shared" ca="1" si="13"/>
        <v>19</v>
      </c>
      <c r="D174" t="s">
        <v>3134</v>
      </c>
      <c r="E174" s="508" t="str">
        <f t="shared" ca="1" si="10"/>
        <v>'3.小樽・岩内・倶知安地区'!P19</v>
      </c>
    </row>
    <row r="175" spans="1:5">
      <c r="A175">
        <v>11070</v>
      </c>
      <c r="B175" t="s">
        <v>35</v>
      </c>
      <c r="C175">
        <f t="shared" ca="1" si="13"/>
        <v>20</v>
      </c>
      <c r="D175" t="s">
        <v>3134</v>
      </c>
      <c r="E175" s="508" t="str">
        <f t="shared" ca="1" si="10"/>
        <v>'3.小樽・岩内・倶知安地区'!P20</v>
      </c>
    </row>
    <row r="176" spans="1:5">
      <c r="A176">
        <v>11080</v>
      </c>
      <c r="B176" t="s">
        <v>35</v>
      </c>
      <c r="C176">
        <f t="shared" ca="1" si="13"/>
        <v>21</v>
      </c>
      <c r="D176" t="s">
        <v>3134</v>
      </c>
      <c r="E176" s="508" t="str">
        <f t="shared" ca="1" si="10"/>
        <v>'3.小樽・岩内・倶知安地区'!P21</v>
      </c>
    </row>
    <row r="177" spans="1:5">
      <c r="A177">
        <v>11090</v>
      </c>
      <c r="B177" t="s">
        <v>35</v>
      </c>
      <c r="C177">
        <f t="shared" ca="1" si="13"/>
        <v>22</v>
      </c>
      <c r="D177" t="s">
        <v>3134</v>
      </c>
      <c r="E177" s="508" t="str">
        <f t="shared" ca="1" si="10"/>
        <v>'3.小樽・岩内・倶知安地区'!P22</v>
      </c>
    </row>
    <row r="178" spans="1:5">
      <c r="A178">
        <v>12010</v>
      </c>
      <c r="B178" t="s">
        <v>35</v>
      </c>
      <c r="C178">
        <f ca="1">MATCH(A178, INDIRECT("'" &amp; B178 &amp; "'!U:U"), 0)</f>
        <v>11</v>
      </c>
      <c r="D178" t="s">
        <v>3135</v>
      </c>
      <c r="E178" s="508" t="str">
        <f t="shared" ca="1" si="10"/>
        <v>'3.小樽・岩内・倶知安地区'!Y11</v>
      </c>
    </row>
    <row r="179" spans="1:5">
      <c r="A179">
        <v>12020</v>
      </c>
      <c r="B179" t="s">
        <v>35</v>
      </c>
      <c r="C179">
        <f t="shared" ref="C179:C192" ca="1" si="14">MATCH(A179, INDIRECT("'" &amp; B179 &amp; "'!U:U"), 0)</f>
        <v>12</v>
      </c>
      <c r="D179" t="s">
        <v>3135</v>
      </c>
      <c r="E179" s="508" t="str">
        <f t="shared" ca="1" si="10"/>
        <v>'3.小樽・岩内・倶知安地区'!Y12</v>
      </c>
    </row>
    <row r="180" spans="1:5">
      <c r="A180">
        <v>12040</v>
      </c>
      <c r="B180" t="s">
        <v>35</v>
      </c>
      <c r="C180">
        <f t="shared" ca="1" si="14"/>
        <v>13</v>
      </c>
      <c r="D180" t="s">
        <v>3135</v>
      </c>
      <c r="E180" s="508" t="str">
        <f t="shared" ca="1" si="10"/>
        <v>'3.小樽・岩内・倶知安地区'!Y13</v>
      </c>
    </row>
    <row r="181" spans="1:5">
      <c r="A181">
        <v>12061</v>
      </c>
      <c r="B181" t="s">
        <v>35</v>
      </c>
      <c r="C181">
        <f t="shared" ca="1" si="14"/>
        <v>16</v>
      </c>
      <c r="D181" t="s">
        <v>3135</v>
      </c>
      <c r="E181" s="508" t="str">
        <f t="shared" ca="1" si="10"/>
        <v>'3.小樽・岩内・倶知安地区'!Y16</v>
      </c>
    </row>
    <row r="182" spans="1:5">
      <c r="A182">
        <v>12070</v>
      </c>
      <c r="B182" t="s">
        <v>35</v>
      </c>
      <c r="C182">
        <f t="shared" ca="1" si="14"/>
        <v>17</v>
      </c>
      <c r="D182" t="s">
        <v>3135</v>
      </c>
      <c r="E182" s="508" t="str">
        <f t="shared" ca="1" si="10"/>
        <v>'3.小樽・岩内・倶知安地区'!Y17</v>
      </c>
    </row>
    <row r="183" spans="1:5">
      <c r="A183">
        <v>12080</v>
      </c>
      <c r="B183" t="s">
        <v>35</v>
      </c>
      <c r="C183">
        <f t="shared" ca="1" si="14"/>
        <v>18</v>
      </c>
      <c r="D183" t="s">
        <v>3135</v>
      </c>
      <c r="E183" s="508" t="str">
        <f t="shared" ca="1" si="10"/>
        <v>'3.小樽・岩内・倶知安地区'!Y18</v>
      </c>
    </row>
    <row r="184" spans="1:5">
      <c r="A184">
        <v>12090</v>
      </c>
      <c r="B184" t="s">
        <v>35</v>
      </c>
      <c r="C184">
        <f t="shared" ca="1" si="14"/>
        <v>19</v>
      </c>
      <c r="D184" t="s">
        <v>3135</v>
      </c>
      <c r="E184" s="508" t="str">
        <f t="shared" ca="1" si="10"/>
        <v>'3.小樽・岩内・倶知安地区'!Y19</v>
      </c>
    </row>
    <row r="185" spans="1:5">
      <c r="A185">
        <v>12100</v>
      </c>
      <c r="B185" t="s">
        <v>35</v>
      </c>
      <c r="C185">
        <f t="shared" ca="1" si="14"/>
        <v>20</v>
      </c>
      <c r="D185" t="s">
        <v>3135</v>
      </c>
      <c r="E185" s="508" t="str">
        <f t="shared" ca="1" si="10"/>
        <v>'3.小樽・岩内・倶知安地区'!Y20</v>
      </c>
    </row>
    <row r="186" spans="1:5">
      <c r="A186">
        <v>12110</v>
      </c>
      <c r="B186" t="s">
        <v>35</v>
      </c>
      <c r="C186">
        <f t="shared" ca="1" si="14"/>
        <v>21</v>
      </c>
      <c r="D186" t="s">
        <v>3135</v>
      </c>
      <c r="E186" s="508" t="str">
        <f t="shared" ca="1" si="10"/>
        <v>'3.小樽・岩内・倶知安地区'!Y21</v>
      </c>
    </row>
    <row r="187" spans="1:5">
      <c r="A187">
        <v>12120</v>
      </c>
      <c r="B187" t="s">
        <v>35</v>
      </c>
      <c r="C187">
        <f t="shared" ca="1" si="14"/>
        <v>22</v>
      </c>
      <c r="D187" t="s">
        <v>3135</v>
      </c>
      <c r="E187" s="508" t="str">
        <f t="shared" ca="1" si="10"/>
        <v>'3.小樽・岩内・倶知安地区'!Y22</v>
      </c>
    </row>
    <row r="188" spans="1:5">
      <c r="A188">
        <v>12130</v>
      </c>
      <c r="B188" t="s">
        <v>35</v>
      </c>
      <c r="C188">
        <f t="shared" ca="1" si="14"/>
        <v>23</v>
      </c>
      <c r="D188" t="s">
        <v>3135</v>
      </c>
      <c r="E188" s="508" t="str">
        <f t="shared" ca="1" si="10"/>
        <v>'3.小樽・岩内・倶知安地区'!Y23</v>
      </c>
    </row>
    <row r="189" spans="1:5">
      <c r="A189">
        <v>12140</v>
      </c>
      <c r="B189" t="s">
        <v>35</v>
      </c>
      <c r="C189">
        <f t="shared" ca="1" si="14"/>
        <v>24</v>
      </c>
      <c r="D189" t="s">
        <v>3135</v>
      </c>
      <c r="E189" s="508" t="str">
        <f t="shared" ca="1" si="10"/>
        <v>'3.小樽・岩内・倶知安地区'!Y24</v>
      </c>
    </row>
    <row r="190" spans="1:5">
      <c r="A190">
        <v>12150</v>
      </c>
      <c r="B190" t="s">
        <v>35</v>
      </c>
      <c r="C190">
        <f t="shared" ca="1" si="14"/>
        <v>25</v>
      </c>
      <c r="D190" t="s">
        <v>3135</v>
      </c>
      <c r="E190" s="508" t="str">
        <f t="shared" ca="1" si="10"/>
        <v>'3.小樽・岩内・倶知安地区'!Y25</v>
      </c>
    </row>
    <row r="191" spans="1:5">
      <c r="A191">
        <v>15120</v>
      </c>
      <c r="B191" t="s">
        <v>35</v>
      </c>
      <c r="C191">
        <f t="shared" ca="1" si="14"/>
        <v>26</v>
      </c>
      <c r="D191" t="s">
        <v>3135</v>
      </c>
      <c r="E191" s="508" t="str">
        <f t="shared" ca="1" si="10"/>
        <v>'3.小樽・岩内・倶知安地区'!Y26</v>
      </c>
    </row>
    <row r="192" spans="1:5">
      <c r="A192">
        <v>15559</v>
      </c>
      <c r="B192" t="s">
        <v>35</v>
      </c>
      <c r="C192">
        <f t="shared" ca="1" si="14"/>
        <v>28</v>
      </c>
      <c r="D192" t="s">
        <v>3135</v>
      </c>
      <c r="E192" s="508" t="str">
        <f t="shared" ca="1" si="10"/>
        <v>'3.小樽・岩内・倶知安地区'!Y28</v>
      </c>
    </row>
    <row r="193" spans="1:5">
      <c r="A193">
        <v>15140</v>
      </c>
      <c r="B193" t="s">
        <v>35</v>
      </c>
      <c r="C193">
        <f ca="1">MATCH(A193, INDIRECT("'" &amp; B193 &amp; "'!AD:AD"), 0)</f>
        <v>11</v>
      </c>
      <c r="D193" t="s">
        <v>3136</v>
      </c>
      <c r="E193" s="508" t="str">
        <f t="shared" ca="1" si="10"/>
        <v>'3.小樽・岩内・倶知安地区'!AH11</v>
      </c>
    </row>
    <row r="194" spans="1:5">
      <c r="A194">
        <v>15150</v>
      </c>
      <c r="B194" t="s">
        <v>35</v>
      </c>
      <c r="C194">
        <f t="shared" ref="C194:C285" ca="1" si="15">MATCH(A194, INDIRECT("'" &amp; B194 &amp; "'!AD:AD"), 0)</f>
        <v>12</v>
      </c>
      <c r="D194" t="s">
        <v>3136</v>
      </c>
      <c r="E194" s="508" t="str">
        <f t="shared" ref="E194:E287" ca="1" si="16">"'" &amp; B194 &amp; "'!" &amp; D194 &amp; C194</f>
        <v>'3.小樽・岩内・倶知安地区'!AH12</v>
      </c>
    </row>
    <row r="195" spans="1:5">
      <c r="A195">
        <v>15550</v>
      </c>
      <c r="B195" t="s">
        <v>35</v>
      </c>
      <c r="C195">
        <f t="shared" ca="1" si="15"/>
        <v>13</v>
      </c>
      <c r="D195" t="s">
        <v>3136</v>
      </c>
      <c r="E195" s="508" t="str">
        <f t="shared" ca="1" si="16"/>
        <v>'3.小樽・岩内・倶知安地区'!AH13</v>
      </c>
    </row>
    <row r="196" spans="1:5">
      <c r="A196">
        <v>15160</v>
      </c>
      <c r="B196" t="s">
        <v>35</v>
      </c>
      <c r="C196">
        <f t="shared" ca="1" si="15"/>
        <v>14</v>
      </c>
      <c r="D196" t="s">
        <v>3136</v>
      </c>
      <c r="E196" s="508" t="str">
        <f t="shared" ca="1" si="16"/>
        <v>'3.小樽・岩内・倶知安地区'!AH14</v>
      </c>
    </row>
    <row r="197" spans="1:5">
      <c r="A197">
        <v>15551</v>
      </c>
      <c r="B197" t="s">
        <v>35</v>
      </c>
      <c r="C197">
        <f t="shared" ca="1" si="15"/>
        <v>15</v>
      </c>
      <c r="D197" t="s">
        <v>3136</v>
      </c>
      <c r="E197" s="508" t="str">
        <f t="shared" ca="1" si="16"/>
        <v>'3.小樽・岩内・倶知安地区'!AH15</v>
      </c>
    </row>
    <row r="198" spans="1:5">
      <c r="A198">
        <v>15552</v>
      </c>
      <c r="B198" t="s">
        <v>35</v>
      </c>
      <c r="C198">
        <f t="shared" ca="1" si="15"/>
        <v>16</v>
      </c>
      <c r="D198" t="s">
        <v>3136</v>
      </c>
      <c r="E198" s="508" t="str">
        <f t="shared" ca="1" si="16"/>
        <v>'3.小樽・岩内・倶知安地区'!AH16</v>
      </c>
    </row>
    <row r="199" spans="1:5">
      <c r="A199">
        <v>15554</v>
      </c>
      <c r="B199" t="s">
        <v>35</v>
      </c>
      <c r="C199">
        <f t="shared" ca="1" si="15"/>
        <v>18</v>
      </c>
      <c r="D199" t="s">
        <v>3136</v>
      </c>
      <c r="E199" s="508" t="str">
        <f t="shared" ca="1" si="16"/>
        <v>'3.小樽・岩内・倶知安地区'!AH18</v>
      </c>
    </row>
    <row r="200" spans="1:5">
      <c r="A200">
        <v>15555</v>
      </c>
      <c r="B200" t="s">
        <v>35</v>
      </c>
      <c r="C200">
        <f t="shared" ca="1" si="15"/>
        <v>19</v>
      </c>
      <c r="D200" t="s">
        <v>3136</v>
      </c>
      <c r="E200" s="508" t="str">
        <f t="shared" ca="1" si="16"/>
        <v>'3.小樽・岩内・倶知安地区'!AH19</v>
      </c>
    </row>
    <row r="201" spans="1:5">
      <c r="A201">
        <v>15556</v>
      </c>
      <c r="B201" t="s">
        <v>35</v>
      </c>
      <c r="C201">
        <f t="shared" ca="1" si="15"/>
        <v>20</v>
      </c>
      <c r="D201" t="s">
        <v>3136</v>
      </c>
      <c r="E201" s="508" t="str">
        <f t="shared" ca="1" si="16"/>
        <v>'3.小樽・岩内・倶知安地区'!AH20</v>
      </c>
    </row>
    <row r="202" spans="1:5">
      <c r="A202">
        <v>15557</v>
      </c>
      <c r="B202" t="s">
        <v>35</v>
      </c>
      <c r="C202">
        <f t="shared" ca="1" si="15"/>
        <v>21</v>
      </c>
      <c r="D202" t="s">
        <v>3136</v>
      </c>
      <c r="E202" s="508" t="str">
        <f t="shared" ca="1" si="16"/>
        <v>'3.小樽・岩内・倶知安地区'!AH21</v>
      </c>
    </row>
    <row r="203" spans="1:5">
      <c r="A203">
        <v>15162</v>
      </c>
      <c r="B203" t="s">
        <v>35</v>
      </c>
      <c r="C203">
        <f t="shared" ca="1" si="15"/>
        <v>22</v>
      </c>
      <c r="D203" t="s">
        <v>3136</v>
      </c>
      <c r="E203" s="508" t="str">
        <f t="shared" ca="1" si="16"/>
        <v>'3.小樽・岩内・倶知安地区'!AH22</v>
      </c>
    </row>
    <row r="204" spans="1:5">
      <c r="A204">
        <v>15166</v>
      </c>
      <c r="B204" t="s">
        <v>35</v>
      </c>
      <c r="C204">
        <f t="shared" ca="1" si="15"/>
        <v>23</v>
      </c>
      <c r="D204" t="s">
        <v>3136</v>
      </c>
      <c r="E204" s="508" t="str">
        <f t="shared" ca="1" si="16"/>
        <v>'3.小樽・岩内・倶知安地区'!AH23</v>
      </c>
    </row>
    <row r="205" spans="1:5">
      <c r="A205">
        <v>15168</v>
      </c>
      <c r="B205" t="s">
        <v>35</v>
      </c>
      <c r="C205">
        <f t="shared" ca="1" si="15"/>
        <v>24</v>
      </c>
      <c r="D205" t="s">
        <v>3136</v>
      </c>
      <c r="E205" s="508" t="str">
        <f t="shared" ca="1" si="16"/>
        <v>'3.小樽・岩内・倶知安地区'!AH24</v>
      </c>
    </row>
    <row r="206" spans="1:5">
      <c r="A206">
        <v>15170</v>
      </c>
      <c r="B206" t="s">
        <v>35</v>
      </c>
      <c r="C206">
        <f t="shared" ca="1" si="15"/>
        <v>25</v>
      </c>
      <c r="D206" t="s">
        <v>3136</v>
      </c>
      <c r="E206" s="508" t="str">
        <f t="shared" ca="1" si="16"/>
        <v>'3.小樽・岩内・倶知安地区'!AH25</v>
      </c>
    </row>
    <row r="207" spans="1:5">
      <c r="A207">
        <v>15171</v>
      </c>
      <c r="B207" t="s">
        <v>35</v>
      </c>
      <c r="C207">
        <f t="shared" ca="1" si="15"/>
        <v>26</v>
      </c>
      <c r="D207" t="s">
        <v>3136</v>
      </c>
      <c r="E207" s="508" t="str">
        <f t="shared" ca="1" si="16"/>
        <v>'3.小樽・岩内・倶知安地区'!AH26</v>
      </c>
    </row>
    <row r="208" spans="1:5">
      <c r="A208">
        <v>15180</v>
      </c>
      <c r="B208" t="s">
        <v>35</v>
      </c>
      <c r="C208">
        <f t="shared" ca="1" si="15"/>
        <v>27</v>
      </c>
      <c r="D208" t="s">
        <v>3136</v>
      </c>
      <c r="E208" s="508" t="str">
        <f t="shared" ca="1" si="16"/>
        <v>'3.小樽・岩内・倶知安地区'!AH27</v>
      </c>
    </row>
    <row r="209" spans="1:5">
      <c r="A209">
        <v>15260</v>
      </c>
      <c r="B209" t="s">
        <v>36</v>
      </c>
      <c r="C209">
        <f ca="1">MATCH(A209, INDIRECT("'" &amp; B209 &amp; "'!C:C"), 0)</f>
        <v>11</v>
      </c>
      <c r="D209" t="s">
        <v>3132</v>
      </c>
      <c r="E209" s="508" t="str">
        <f t="shared" ca="1" si="16"/>
        <v>'4.長万部・八雲・桧山地区'!G11</v>
      </c>
    </row>
    <row r="210" spans="1:5">
      <c r="A210">
        <v>15270</v>
      </c>
      <c r="B210" t="s">
        <v>36</v>
      </c>
      <c r="C210">
        <f t="shared" ref="C210:C216" ca="1" si="17">MATCH(A210, INDIRECT("'" &amp; B210 &amp; "'!C:C"), 0)</f>
        <v>12</v>
      </c>
      <c r="D210" t="s">
        <v>3132</v>
      </c>
      <c r="E210" s="508" t="str">
        <f t="shared" ca="1" si="16"/>
        <v>'4.長万部・八雲・桧山地区'!G12</v>
      </c>
    </row>
    <row r="211" spans="1:5">
      <c r="A211">
        <v>15280</v>
      </c>
      <c r="B211" t="s">
        <v>36</v>
      </c>
      <c r="C211">
        <f t="shared" ca="1" si="17"/>
        <v>13</v>
      </c>
      <c r="D211" t="s">
        <v>3132</v>
      </c>
      <c r="E211" s="508" t="str">
        <f t="shared" ca="1" si="16"/>
        <v>'4.長万部・八雲・桧山地区'!G13</v>
      </c>
    </row>
    <row r="212" spans="1:5">
      <c r="A212">
        <v>15300</v>
      </c>
      <c r="B212" t="s">
        <v>36</v>
      </c>
      <c r="C212">
        <f t="shared" ca="1" si="17"/>
        <v>14</v>
      </c>
      <c r="D212" t="s">
        <v>3132</v>
      </c>
      <c r="E212" s="508" t="str">
        <f t="shared" ca="1" si="16"/>
        <v>'4.長万部・八雲・桧山地区'!G14</v>
      </c>
    </row>
    <row r="213" spans="1:5">
      <c r="A213">
        <v>15330</v>
      </c>
      <c r="B213" t="s">
        <v>36</v>
      </c>
      <c r="C213">
        <f t="shared" ca="1" si="17"/>
        <v>16</v>
      </c>
      <c r="D213" t="s">
        <v>3132</v>
      </c>
      <c r="E213" s="508" t="str">
        <f t="shared" ca="1" si="16"/>
        <v>'4.長万部・八雲・桧山地区'!G16</v>
      </c>
    </row>
    <row r="214" spans="1:5">
      <c r="A214">
        <v>15350</v>
      </c>
      <c r="B214" t="s">
        <v>36</v>
      </c>
      <c r="C214">
        <f t="shared" ca="1" si="17"/>
        <v>18</v>
      </c>
      <c r="D214" t="s">
        <v>3132</v>
      </c>
      <c r="E214" s="508" t="str">
        <f t="shared" ca="1" si="16"/>
        <v>'4.長万部・八雲・桧山地区'!G18</v>
      </c>
    </row>
    <row r="215" spans="1:5">
      <c r="A215">
        <v>17570</v>
      </c>
      <c r="B215" t="s">
        <v>36</v>
      </c>
      <c r="C215">
        <f t="shared" ca="1" si="17"/>
        <v>19</v>
      </c>
      <c r="D215" t="s">
        <v>3132</v>
      </c>
      <c r="E215" s="508" t="str">
        <f t="shared" ca="1" si="16"/>
        <v>'4.長万部・八雲・桧山地区'!G19</v>
      </c>
    </row>
    <row r="216" spans="1:5">
      <c r="A216">
        <v>17580</v>
      </c>
      <c r="B216" t="s">
        <v>36</v>
      </c>
      <c r="C216">
        <f t="shared" ca="1" si="17"/>
        <v>20</v>
      </c>
      <c r="D216" t="s">
        <v>3132</v>
      </c>
      <c r="E216" s="508" t="str">
        <f t="shared" ca="1" si="16"/>
        <v>'4.長万部・八雲・桧山地区'!G20</v>
      </c>
    </row>
    <row r="217" spans="1:5">
      <c r="A217">
        <v>15230</v>
      </c>
      <c r="B217" t="s">
        <v>36</v>
      </c>
      <c r="C217">
        <f ca="1">MATCH(A217, INDIRECT("'" &amp; B217 &amp; "'!L:L"), 0)</f>
        <v>11</v>
      </c>
      <c r="D217" t="s">
        <v>3134</v>
      </c>
      <c r="E217" s="508" t="str">
        <f t="shared" ca="1" si="16"/>
        <v>'4.長万部・八雲・桧山地区'!P11</v>
      </c>
    </row>
    <row r="218" spans="1:5">
      <c r="A218">
        <v>15195</v>
      </c>
      <c r="B218" t="s">
        <v>3139</v>
      </c>
      <c r="C218">
        <f t="shared" ref="C218:C222" ca="1" si="18">MATCH(A218, INDIRECT("'" &amp; B218 &amp; "'!L:L"), 0)</f>
        <v>12</v>
      </c>
      <c r="D218" t="s">
        <v>3134</v>
      </c>
      <c r="E218" s="508" t="str">
        <f t="shared" ca="1" si="16"/>
        <v>'4.長万部・八雲・桧山地区'!P12</v>
      </c>
    </row>
    <row r="219" spans="1:5">
      <c r="A219">
        <v>15200</v>
      </c>
      <c r="B219" t="s">
        <v>36</v>
      </c>
      <c r="C219">
        <f t="shared" ca="1" si="18"/>
        <v>13</v>
      </c>
      <c r="D219" t="s">
        <v>3134</v>
      </c>
      <c r="E219" s="508" t="str">
        <f t="shared" ca="1" si="16"/>
        <v>'4.長万部・八雲・桧山地区'!P13</v>
      </c>
    </row>
    <row r="220" spans="1:5">
      <c r="A220">
        <v>15210</v>
      </c>
      <c r="B220" t="s">
        <v>36</v>
      </c>
      <c r="C220">
        <f t="shared" ca="1" si="18"/>
        <v>14</v>
      </c>
      <c r="D220" t="s">
        <v>3134</v>
      </c>
      <c r="E220" s="508" t="str">
        <f t="shared" ca="1" si="16"/>
        <v>'4.長万部・八雲・桧山地区'!P14</v>
      </c>
    </row>
    <row r="221" spans="1:5">
      <c r="A221">
        <v>17620</v>
      </c>
      <c r="B221" t="s">
        <v>36</v>
      </c>
      <c r="C221">
        <f t="shared" ca="1" si="18"/>
        <v>16</v>
      </c>
      <c r="D221" t="s">
        <v>3134</v>
      </c>
      <c r="E221" s="508" t="str">
        <f t="shared" ca="1" si="16"/>
        <v>'4.長万部・八雲・桧山地区'!P16</v>
      </c>
    </row>
    <row r="222" spans="1:5">
      <c r="A222">
        <v>15190</v>
      </c>
      <c r="B222" t="s">
        <v>3139</v>
      </c>
      <c r="C222">
        <f t="shared" ca="1" si="18"/>
        <v>17</v>
      </c>
      <c r="D222" t="s">
        <v>3134</v>
      </c>
      <c r="E222" s="508" t="str">
        <f t="shared" ca="1" si="16"/>
        <v>'4.長万部・八雲・桧山地区'!P17</v>
      </c>
    </row>
    <row r="223" spans="1:5">
      <c r="A223">
        <v>17550</v>
      </c>
      <c r="B223" t="s">
        <v>36</v>
      </c>
      <c r="C223">
        <f ca="1">MATCH(A223, INDIRECT("'" &amp; B223 &amp; "'!U:U"), 0)</f>
        <v>11</v>
      </c>
      <c r="D223" t="s">
        <v>3135</v>
      </c>
      <c r="E223" s="508" t="str">
        <f t="shared" ca="1" si="16"/>
        <v>'4.長万部・八雲・桧山地区'!Y11</v>
      </c>
    </row>
    <row r="224" spans="1:5">
      <c r="A224">
        <v>17560</v>
      </c>
      <c r="B224" t="s">
        <v>36</v>
      </c>
      <c r="C224">
        <f t="shared" ref="C224:C231" ca="1" si="19">MATCH(A224, INDIRECT("'" &amp; B224 &amp; "'!U:U"), 0)</f>
        <v>12</v>
      </c>
      <c r="D224" t="s">
        <v>3135</v>
      </c>
      <c r="E224" s="508" t="str">
        <f t="shared" ca="1" si="16"/>
        <v>'4.長万部・八雲・桧山地区'!Y12</v>
      </c>
    </row>
    <row r="225" spans="1:5">
      <c r="A225">
        <v>17490</v>
      </c>
      <c r="B225" t="s">
        <v>36</v>
      </c>
      <c r="C225">
        <f t="shared" ca="1" si="19"/>
        <v>13</v>
      </c>
      <c r="D225" t="s">
        <v>3135</v>
      </c>
      <c r="E225" s="508" t="str">
        <f t="shared" ca="1" si="16"/>
        <v>'4.長万部・八雲・桧山地区'!Y13</v>
      </c>
    </row>
    <row r="226" spans="1:5">
      <c r="A226">
        <v>17500</v>
      </c>
      <c r="B226" t="s">
        <v>36</v>
      </c>
      <c r="C226">
        <f t="shared" ca="1" si="19"/>
        <v>14</v>
      </c>
      <c r="D226" t="s">
        <v>3135</v>
      </c>
      <c r="E226" s="508" t="str">
        <f t="shared" ca="1" si="16"/>
        <v>'4.長万部・八雲・桧山地区'!Y14</v>
      </c>
    </row>
    <row r="227" spans="1:5">
      <c r="A227">
        <v>17520</v>
      </c>
      <c r="B227" t="s">
        <v>36</v>
      </c>
      <c r="C227">
        <f t="shared" ca="1" si="19"/>
        <v>16</v>
      </c>
      <c r="D227" t="s">
        <v>3135</v>
      </c>
      <c r="E227" s="508" t="str">
        <f t="shared" ca="1" si="16"/>
        <v>'4.長万部・八雲・桧山地区'!Y16</v>
      </c>
    </row>
    <row r="228" spans="1:5">
      <c r="A228">
        <v>17540</v>
      </c>
      <c r="B228" t="s">
        <v>36</v>
      </c>
      <c r="C228">
        <f t="shared" ca="1" si="19"/>
        <v>18</v>
      </c>
      <c r="D228" t="s">
        <v>3135</v>
      </c>
      <c r="E228" s="508" t="str">
        <f t="shared" ca="1" si="16"/>
        <v>'4.長万部・八雲・桧山地区'!Y18</v>
      </c>
    </row>
    <row r="229" spans="1:5">
      <c r="A229">
        <v>17440</v>
      </c>
      <c r="B229" t="s">
        <v>36</v>
      </c>
      <c r="C229">
        <f t="shared" ca="1" si="19"/>
        <v>19</v>
      </c>
      <c r="D229" t="s">
        <v>3135</v>
      </c>
      <c r="E229" s="508" t="str">
        <f t="shared" ca="1" si="16"/>
        <v>'4.長万部・八雲・桧山地区'!Y19</v>
      </c>
    </row>
    <row r="230" spans="1:5">
      <c r="A230">
        <v>17460</v>
      </c>
      <c r="B230" t="s">
        <v>36</v>
      </c>
      <c r="C230">
        <f t="shared" ca="1" si="19"/>
        <v>21</v>
      </c>
      <c r="D230" t="s">
        <v>3135</v>
      </c>
      <c r="E230" s="508" t="str">
        <f t="shared" ca="1" si="16"/>
        <v>'4.長万部・八雲・桧山地区'!Y21</v>
      </c>
    </row>
    <row r="231" spans="1:5">
      <c r="A231">
        <v>17470</v>
      </c>
      <c r="B231" t="s">
        <v>36</v>
      </c>
      <c r="C231">
        <f t="shared" ca="1" si="19"/>
        <v>22</v>
      </c>
      <c r="D231" t="s">
        <v>3135</v>
      </c>
      <c r="E231" s="508" t="str">
        <f t="shared" ca="1" si="16"/>
        <v>'4.長万部・八雲・桧山地区'!Y22</v>
      </c>
    </row>
    <row r="232" spans="1:5">
      <c r="A232">
        <v>17630</v>
      </c>
      <c r="B232" t="s">
        <v>36</v>
      </c>
      <c r="C232">
        <f t="shared" ca="1" si="15"/>
        <v>13</v>
      </c>
      <c r="D232" t="s">
        <v>3136</v>
      </c>
      <c r="E232" s="508" t="str">
        <f t="shared" ca="1" si="16"/>
        <v>'4.長万部・八雲・桧山地区'!AH13</v>
      </c>
    </row>
    <row r="233" spans="1:5">
      <c r="A233">
        <v>17640</v>
      </c>
      <c r="B233" t="s">
        <v>36</v>
      </c>
      <c r="C233">
        <f t="shared" ca="1" si="15"/>
        <v>14</v>
      </c>
      <c r="D233" t="s">
        <v>3136</v>
      </c>
      <c r="E233" s="508" t="str">
        <f t="shared" ca="1" si="16"/>
        <v>'4.長万部・八雲・桧山地区'!AH14</v>
      </c>
    </row>
    <row r="234" spans="1:5">
      <c r="A234">
        <v>43020</v>
      </c>
      <c r="B234" t="s">
        <v>38</v>
      </c>
      <c r="C234">
        <f t="shared" ref="C234:C250" ca="1" si="20">MATCH(A234, INDIRECT("'" &amp; B234 &amp; "'!C:C"), 0)</f>
        <v>11</v>
      </c>
      <c r="D234" t="s">
        <v>3132</v>
      </c>
      <c r="E234" s="508" t="str">
        <f t="shared" ca="1" si="16"/>
        <v>'5.函館・森・松前地区'!G11</v>
      </c>
    </row>
    <row r="235" spans="1:5">
      <c r="A235">
        <v>43050</v>
      </c>
      <c r="B235" t="s">
        <v>38</v>
      </c>
      <c r="C235">
        <f t="shared" ca="1" si="20"/>
        <v>13</v>
      </c>
      <c r="D235" t="s">
        <v>3132</v>
      </c>
      <c r="E235" s="508" t="str">
        <f t="shared" ca="1" si="16"/>
        <v>'5.函館・森・松前地区'!G13</v>
      </c>
    </row>
    <row r="236" spans="1:5">
      <c r="A236">
        <v>43060</v>
      </c>
      <c r="B236" t="s">
        <v>38</v>
      </c>
      <c r="C236">
        <f t="shared" ca="1" si="20"/>
        <v>14</v>
      </c>
      <c r="D236" t="s">
        <v>3132</v>
      </c>
      <c r="E236" s="508" t="str">
        <f t="shared" ca="1" si="16"/>
        <v>'5.函館・森・松前地区'!G14</v>
      </c>
    </row>
    <row r="237" spans="1:5">
      <c r="A237">
        <v>43070</v>
      </c>
      <c r="B237" t="s">
        <v>38</v>
      </c>
      <c r="C237">
        <f t="shared" ca="1" si="20"/>
        <v>15</v>
      </c>
      <c r="D237" t="s">
        <v>3132</v>
      </c>
      <c r="E237" s="508" t="str">
        <f t="shared" ca="1" si="16"/>
        <v>'5.函館・森・松前地区'!G15</v>
      </c>
    </row>
    <row r="238" spans="1:5">
      <c r="A238">
        <v>43100</v>
      </c>
      <c r="B238" t="s">
        <v>38</v>
      </c>
      <c r="C238">
        <f t="shared" ca="1" si="20"/>
        <v>17</v>
      </c>
      <c r="D238" t="s">
        <v>3132</v>
      </c>
      <c r="E238" s="508" t="str">
        <f t="shared" ca="1" si="16"/>
        <v>'5.函館・森・松前地区'!G17</v>
      </c>
    </row>
    <row r="239" spans="1:5">
      <c r="A239">
        <v>43110</v>
      </c>
      <c r="B239" t="s">
        <v>38</v>
      </c>
      <c r="C239">
        <f t="shared" ca="1" si="20"/>
        <v>18</v>
      </c>
      <c r="D239" t="s">
        <v>3132</v>
      </c>
      <c r="E239" s="508" t="str">
        <f t="shared" ca="1" si="16"/>
        <v>'5.函館・森・松前地区'!G18</v>
      </c>
    </row>
    <row r="240" spans="1:5">
      <c r="A240">
        <v>43120</v>
      </c>
      <c r="B240" t="s">
        <v>38</v>
      </c>
      <c r="C240">
        <f t="shared" ca="1" si="20"/>
        <v>19</v>
      </c>
      <c r="D240" t="s">
        <v>3132</v>
      </c>
      <c r="E240" s="508" t="str">
        <f t="shared" ca="1" si="16"/>
        <v>'5.函館・森・松前地区'!G19</v>
      </c>
    </row>
    <row r="241" spans="1:5">
      <c r="A241">
        <v>43130</v>
      </c>
      <c r="B241" t="s">
        <v>38</v>
      </c>
      <c r="C241">
        <f t="shared" ca="1" si="20"/>
        <v>20</v>
      </c>
      <c r="D241" t="s">
        <v>3132</v>
      </c>
      <c r="E241" s="508" t="str">
        <f t="shared" ca="1" si="16"/>
        <v>'5.函館・森・松前地区'!G20</v>
      </c>
    </row>
    <row r="242" spans="1:5">
      <c r="A242">
        <v>43140</v>
      </c>
      <c r="B242" t="s">
        <v>38</v>
      </c>
      <c r="C242">
        <f t="shared" ca="1" si="20"/>
        <v>21</v>
      </c>
      <c r="D242" t="s">
        <v>3132</v>
      </c>
      <c r="E242" s="508" t="str">
        <f t="shared" ca="1" si="16"/>
        <v>'5.函館・森・松前地区'!G21</v>
      </c>
    </row>
    <row r="243" spans="1:5">
      <c r="A243">
        <v>43150</v>
      </c>
      <c r="B243" t="s">
        <v>38</v>
      </c>
      <c r="C243">
        <f t="shared" ca="1" si="20"/>
        <v>22</v>
      </c>
      <c r="D243" t="s">
        <v>3132</v>
      </c>
      <c r="E243" s="508" t="str">
        <f t="shared" ca="1" si="16"/>
        <v>'5.函館・森・松前地区'!G22</v>
      </c>
    </row>
    <row r="244" spans="1:5">
      <c r="A244">
        <v>43160</v>
      </c>
      <c r="B244" t="s">
        <v>38</v>
      </c>
      <c r="C244">
        <f t="shared" ca="1" si="20"/>
        <v>23</v>
      </c>
      <c r="D244" t="s">
        <v>3132</v>
      </c>
      <c r="E244" s="508" t="str">
        <f t="shared" ca="1" si="16"/>
        <v>'5.函館・森・松前地区'!G23</v>
      </c>
    </row>
    <row r="245" spans="1:5">
      <c r="A245">
        <v>43170</v>
      </c>
      <c r="B245" t="s">
        <v>38</v>
      </c>
      <c r="C245">
        <f t="shared" ca="1" si="20"/>
        <v>24</v>
      </c>
      <c r="D245" t="s">
        <v>3132</v>
      </c>
      <c r="E245" s="508" t="str">
        <f t="shared" ca="1" si="16"/>
        <v>'5.函館・森・松前地区'!G24</v>
      </c>
    </row>
    <row r="246" spans="1:5">
      <c r="A246">
        <v>43180</v>
      </c>
      <c r="B246" t="s">
        <v>38</v>
      </c>
      <c r="C246">
        <f t="shared" ca="1" si="20"/>
        <v>25</v>
      </c>
      <c r="D246" t="s">
        <v>3132</v>
      </c>
      <c r="E246" s="508" t="str">
        <f t="shared" ca="1" si="16"/>
        <v>'5.函館・森・松前地区'!G25</v>
      </c>
    </row>
    <row r="247" spans="1:5">
      <c r="A247">
        <v>43190</v>
      </c>
      <c r="B247" t="s">
        <v>38</v>
      </c>
      <c r="C247">
        <f t="shared" ca="1" si="20"/>
        <v>26</v>
      </c>
      <c r="D247" t="s">
        <v>3132</v>
      </c>
      <c r="E247" s="508" t="str">
        <f t="shared" ca="1" si="16"/>
        <v>'5.函館・森・松前地区'!G26</v>
      </c>
    </row>
    <row r="248" spans="1:5">
      <c r="A248">
        <v>43200</v>
      </c>
      <c r="B248" t="s">
        <v>38</v>
      </c>
      <c r="C248">
        <f t="shared" ca="1" si="20"/>
        <v>27</v>
      </c>
      <c r="D248" t="s">
        <v>3132</v>
      </c>
      <c r="E248" s="508" t="str">
        <f t="shared" ca="1" si="16"/>
        <v>'5.函館・森・松前地区'!G27</v>
      </c>
    </row>
    <row r="249" spans="1:5">
      <c r="A249">
        <v>43300</v>
      </c>
      <c r="B249" t="s">
        <v>38</v>
      </c>
      <c r="C249">
        <f t="shared" ca="1" si="20"/>
        <v>28</v>
      </c>
      <c r="D249" t="s">
        <v>3132</v>
      </c>
      <c r="E249" s="508" t="str">
        <f t="shared" ca="1" si="16"/>
        <v>'5.函館・森・松前地区'!G28</v>
      </c>
    </row>
    <row r="250" spans="1:5">
      <c r="A250">
        <v>43400</v>
      </c>
      <c r="B250" t="s">
        <v>38</v>
      </c>
      <c r="C250">
        <f t="shared" ca="1" si="20"/>
        <v>29</v>
      </c>
      <c r="D250" t="s">
        <v>3132</v>
      </c>
      <c r="E250" s="508" t="str">
        <f t="shared" ca="1" si="16"/>
        <v>'5.函館・森・松前地区'!G29</v>
      </c>
    </row>
    <row r="251" spans="1:5">
      <c r="A251">
        <v>43500</v>
      </c>
      <c r="B251" t="s">
        <v>38</v>
      </c>
      <c r="C251">
        <f ca="1">MATCH(A251, INDIRECT("'" &amp; B251 &amp; "'!C:C"), 0)</f>
        <v>30</v>
      </c>
      <c r="D251" t="s">
        <v>3132</v>
      </c>
      <c r="E251" s="508" t="str">
        <f t="shared" ca="1" si="16"/>
        <v>'5.函館・森・松前地区'!G30</v>
      </c>
    </row>
    <row r="252" spans="1:5">
      <c r="A252">
        <v>43250</v>
      </c>
      <c r="B252" t="s">
        <v>38</v>
      </c>
      <c r="C252">
        <f ca="1">MATCH(A252, INDIRECT("'" &amp; B252 &amp; "'!L:L"), 0)</f>
        <v>11</v>
      </c>
      <c r="D252" t="s">
        <v>3134</v>
      </c>
      <c r="E252" s="508" t="str">
        <f t="shared" ca="1" si="16"/>
        <v>'5.函館・森・松前地区'!P11</v>
      </c>
    </row>
    <row r="253" spans="1:5">
      <c r="A253">
        <v>43260</v>
      </c>
      <c r="B253" t="s">
        <v>38</v>
      </c>
      <c r="C253">
        <f t="shared" ref="C253:C266" ca="1" si="21">MATCH(A253, INDIRECT("'" &amp; B253 &amp; "'!L:L"), 0)</f>
        <v>12</v>
      </c>
      <c r="D253" t="s">
        <v>3134</v>
      </c>
      <c r="E253" s="508" t="str">
        <f t="shared" ca="1" si="16"/>
        <v>'5.函館・森・松前地区'!P12</v>
      </c>
    </row>
    <row r="254" spans="1:5">
      <c r="A254">
        <v>43270</v>
      </c>
      <c r="B254" t="s">
        <v>38</v>
      </c>
      <c r="C254">
        <f t="shared" ca="1" si="21"/>
        <v>13</v>
      </c>
      <c r="D254" t="s">
        <v>3134</v>
      </c>
      <c r="E254" s="508" t="str">
        <f t="shared" ca="1" si="16"/>
        <v>'5.函館・森・松前地区'!P13</v>
      </c>
    </row>
    <row r="255" spans="1:5">
      <c r="A255">
        <v>43450</v>
      </c>
      <c r="B255" t="s">
        <v>38</v>
      </c>
      <c r="C255">
        <f t="shared" ca="1" si="21"/>
        <v>14</v>
      </c>
      <c r="D255" t="s">
        <v>3134</v>
      </c>
      <c r="E255" s="508" t="str">
        <f t="shared" ca="1" si="16"/>
        <v>'5.函館・森・松前地区'!P14</v>
      </c>
    </row>
    <row r="256" spans="1:5">
      <c r="A256">
        <v>43460</v>
      </c>
      <c r="B256" t="s">
        <v>38</v>
      </c>
      <c r="C256">
        <f t="shared" ca="1" si="21"/>
        <v>15</v>
      </c>
      <c r="D256" t="s">
        <v>3134</v>
      </c>
      <c r="E256" s="508" t="str">
        <f t="shared" ca="1" si="16"/>
        <v>'5.函館・森・松前地区'!P15</v>
      </c>
    </row>
    <row r="257" spans="1:5">
      <c r="A257">
        <v>43350</v>
      </c>
      <c r="B257" t="s">
        <v>38</v>
      </c>
      <c r="C257">
        <f t="shared" ca="1" si="21"/>
        <v>18</v>
      </c>
      <c r="D257" t="s">
        <v>3134</v>
      </c>
      <c r="E257" s="508" t="str">
        <f t="shared" ca="1" si="16"/>
        <v>'5.函館・森・松前地区'!P18</v>
      </c>
    </row>
    <row r="258" spans="1:5">
      <c r="A258">
        <v>17010</v>
      </c>
      <c r="B258" t="s">
        <v>3140</v>
      </c>
      <c r="C258">
        <f t="shared" ca="1" si="21"/>
        <v>24</v>
      </c>
      <c r="D258" t="s">
        <v>3134</v>
      </c>
      <c r="E258" s="508" t="str">
        <f t="shared" ca="1" si="16"/>
        <v>'5.函館・森・松前地区'!P24</v>
      </c>
    </row>
    <row r="259" spans="1:5">
      <c r="A259">
        <v>17340</v>
      </c>
      <c r="B259" t="s">
        <v>38</v>
      </c>
      <c r="C259">
        <f t="shared" ca="1" si="21"/>
        <v>25</v>
      </c>
      <c r="D259" t="s">
        <v>3134</v>
      </c>
      <c r="E259" s="508" t="str">
        <f t="shared" ca="1" si="16"/>
        <v>'5.函館・森・松前地区'!P25</v>
      </c>
    </row>
    <row r="260" spans="1:5">
      <c r="A260">
        <v>17350</v>
      </c>
      <c r="B260" t="s">
        <v>38</v>
      </c>
      <c r="C260">
        <f t="shared" ca="1" si="21"/>
        <v>26</v>
      </c>
      <c r="D260" t="s">
        <v>3134</v>
      </c>
      <c r="E260" s="508" t="str">
        <f t="shared" ca="1" si="16"/>
        <v>'5.函館・森・松前地区'!P26</v>
      </c>
    </row>
    <row r="261" spans="1:5">
      <c r="A261">
        <v>17320</v>
      </c>
      <c r="B261" t="s">
        <v>38</v>
      </c>
      <c r="C261">
        <f t="shared" ca="1" si="21"/>
        <v>28</v>
      </c>
      <c r="D261" t="s">
        <v>3134</v>
      </c>
      <c r="E261" s="508" t="str">
        <f t="shared" ca="1" si="16"/>
        <v>'5.函館・森・松前地区'!P28</v>
      </c>
    </row>
    <row r="262" spans="1:5">
      <c r="A262">
        <v>17280</v>
      </c>
      <c r="B262" t="s">
        <v>38</v>
      </c>
      <c r="C262">
        <f t="shared" ca="1" si="21"/>
        <v>29</v>
      </c>
      <c r="D262" t="s">
        <v>3134</v>
      </c>
      <c r="E262" s="508" t="str">
        <f t="shared" ca="1" si="16"/>
        <v>'5.函館・森・松前地区'!P29</v>
      </c>
    </row>
    <row r="263" spans="1:5">
      <c r="A263">
        <v>17300</v>
      </c>
      <c r="B263" t="s">
        <v>38</v>
      </c>
      <c r="C263">
        <f t="shared" ca="1" si="21"/>
        <v>31</v>
      </c>
      <c r="D263" t="s">
        <v>3134</v>
      </c>
      <c r="E263" s="508" t="str">
        <f t="shared" ca="1" si="16"/>
        <v>'5.函館・森・松前地区'!P31</v>
      </c>
    </row>
    <row r="264" spans="1:5">
      <c r="A264">
        <v>17240</v>
      </c>
      <c r="B264" t="s">
        <v>38</v>
      </c>
      <c r="C264">
        <f t="shared" ca="1" si="21"/>
        <v>32</v>
      </c>
      <c r="D264" t="s">
        <v>3134</v>
      </c>
      <c r="E264" s="508" t="str">
        <f t="shared" ca="1" si="16"/>
        <v>'5.函館・森・松前地区'!P32</v>
      </c>
    </row>
    <row r="265" spans="1:5">
      <c r="A265">
        <v>17250</v>
      </c>
      <c r="B265" t="s">
        <v>38</v>
      </c>
      <c r="C265">
        <f t="shared" ca="1" si="21"/>
        <v>33</v>
      </c>
      <c r="D265" t="s">
        <v>3134</v>
      </c>
      <c r="E265" s="508" t="str">
        <f t="shared" ca="1" si="16"/>
        <v>'5.函館・森・松前地区'!P33</v>
      </c>
    </row>
    <row r="266" spans="1:5">
      <c r="A266">
        <v>17270</v>
      </c>
      <c r="B266" t="s">
        <v>38</v>
      </c>
      <c r="C266">
        <f t="shared" ca="1" si="21"/>
        <v>35</v>
      </c>
      <c r="D266" t="s">
        <v>3134</v>
      </c>
      <c r="E266" s="508" t="str">
        <f t="shared" ca="1" si="16"/>
        <v>'5.函館・森・松前地区'!P35</v>
      </c>
    </row>
    <row r="267" spans="1:5">
      <c r="A267">
        <v>17040</v>
      </c>
      <c r="B267" t="s">
        <v>38</v>
      </c>
      <c r="C267">
        <f ca="1">MATCH(A267, INDIRECT("'" &amp; B267 &amp; "'!U:U"), 0)</f>
        <v>11</v>
      </c>
      <c r="D267" t="s">
        <v>3135</v>
      </c>
      <c r="E267" s="508" t="str">
        <f t="shared" ca="1" si="16"/>
        <v>'5.函館・森・松前地区'!Y11</v>
      </c>
    </row>
    <row r="268" spans="1:5">
      <c r="A268">
        <v>17050</v>
      </c>
      <c r="B268" t="s">
        <v>38</v>
      </c>
      <c r="C268">
        <f t="shared" ref="C268:C273" ca="1" si="22">MATCH(A268, INDIRECT("'" &amp; B268 &amp; "'!U:U"), 0)</f>
        <v>12</v>
      </c>
      <c r="D268" t="s">
        <v>3135</v>
      </c>
      <c r="E268" s="508" t="str">
        <f t="shared" ca="1" si="16"/>
        <v>'5.函館・森・松前地区'!Y12</v>
      </c>
    </row>
    <row r="269" spans="1:5">
      <c r="A269">
        <v>17030</v>
      </c>
      <c r="B269" t="s">
        <v>3140</v>
      </c>
      <c r="C269">
        <f t="shared" ca="1" si="22"/>
        <v>13</v>
      </c>
      <c r="D269" t="s">
        <v>3135</v>
      </c>
      <c r="E269" s="508" t="str">
        <f t="shared" ca="1" si="16"/>
        <v>'5.函館・森・松前地区'!Y13</v>
      </c>
    </row>
    <row r="270" spans="1:5">
      <c r="A270">
        <v>17390</v>
      </c>
      <c r="B270" t="s">
        <v>38</v>
      </c>
      <c r="C270">
        <f t="shared" ca="1" si="22"/>
        <v>17</v>
      </c>
      <c r="D270" t="s">
        <v>3135</v>
      </c>
      <c r="E270" s="508" t="str">
        <f t="shared" ca="1" si="16"/>
        <v>'5.函館・森・松前地区'!Y17</v>
      </c>
    </row>
    <row r="271" spans="1:5">
      <c r="A271">
        <v>17370</v>
      </c>
      <c r="B271" t="s">
        <v>38</v>
      </c>
      <c r="C271">
        <f t="shared" ca="1" si="22"/>
        <v>19</v>
      </c>
      <c r="D271" t="s">
        <v>3135</v>
      </c>
      <c r="E271" s="508" t="str">
        <f t="shared" ca="1" si="16"/>
        <v>'5.函館・森・松前地区'!Y19</v>
      </c>
    </row>
    <row r="272" spans="1:5">
      <c r="A272">
        <v>17380</v>
      </c>
      <c r="B272" t="s">
        <v>38</v>
      </c>
      <c r="C272">
        <f t="shared" ca="1" si="22"/>
        <v>20</v>
      </c>
      <c r="D272" t="s">
        <v>3135</v>
      </c>
      <c r="E272" s="508" t="str">
        <f t="shared" ca="1" si="16"/>
        <v>'5.函館・森・松前地区'!Y20</v>
      </c>
    </row>
    <row r="273" spans="1:5">
      <c r="A273">
        <v>17330</v>
      </c>
      <c r="B273" t="s">
        <v>38</v>
      </c>
      <c r="C273">
        <f t="shared" ca="1" si="22"/>
        <v>21</v>
      </c>
      <c r="D273" t="s">
        <v>3135</v>
      </c>
      <c r="E273" s="508" t="str">
        <f t="shared" ca="1" si="16"/>
        <v>'5.函館・森・松前地区'!Y21</v>
      </c>
    </row>
    <row r="274" spans="1:5">
      <c r="A274">
        <v>17060</v>
      </c>
      <c r="B274" t="s">
        <v>38</v>
      </c>
      <c r="C274">
        <f t="shared" ca="1" si="15"/>
        <v>11</v>
      </c>
      <c r="D274" t="s">
        <v>3136</v>
      </c>
      <c r="E274" s="508" t="str">
        <f t="shared" ca="1" si="16"/>
        <v>'5.函館・森・松前地区'!AH11</v>
      </c>
    </row>
    <row r="275" spans="1:5">
      <c r="A275">
        <v>17070</v>
      </c>
      <c r="B275" t="s">
        <v>38</v>
      </c>
      <c r="C275">
        <f t="shared" ca="1" si="15"/>
        <v>12</v>
      </c>
      <c r="D275" t="s">
        <v>3136</v>
      </c>
      <c r="E275" s="508" t="str">
        <f t="shared" ca="1" si="16"/>
        <v>'5.函館・森・松前地区'!AH12</v>
      </c>
    </row>
    <row r="276" spans="1:5">
      <c r="A276">
        <v>17090</v>
      </c>
      <c r="B276" t="s">
        <v>38</v>
      </c>
      <c r="C276">
        <f t="shared" ca="1" si="15"/>
        <v>13</v>
      </c>
      <c r="D276" t="s">
        <v>3136</v>
      </c>
      <c r="E276" s="508" t="str">
        <f t="shared" ca="1" si="16"/>
        <v>'5.函館・森・松前地区'!AH13</v>
      </c>
    </row>
    <row r="277" spans="1:5">
      <c r="A277">
        <v>17100</v>
      </c>
      <c r="B277" t="s">
        <v>38</v>
      </c>
      <c r="C277">
        <f t="shared" ca="1" si="15"/>
        <v>14</v>
      </c>
      <c r="D277" t="s">
        <v>3136</v>
      </c>
      <c r="E277" s="508" t="str">
        <f t="shared" ca="1" si="16"/>
        <v>'5.函館・森・松前地区'!AH14</v>
      </c>
    </row>
    <row r="278" spans="1:5">
      <c r="A278">
        <v>17101</v>
      </c>
      <c r="B278" t="s">
        <v>38</v>
      </c>
      <c r="C278">
        <f t="shared" ca="1" si="15"/>
        <v>15</v>
      </c>
      <c r="D278" t="s">
        <v>3136</v>
      </c>
      <c r="E278" s="508" t="str">
        <f t="shared" ca="1" si="16"/>
        <v>'5.函館・森・松前地区'!AH15</v>
      </c>
    </row>
    <row r="279" spans="1:5">
      <c r="A279">
        <v>17102</v>
      </c>
      <c r="B279" t="s">
        <v>38</v>
      </c>
      <c r="C279">
        <f t="shared" ca="1" si="15"/>
        <v>16</v>
      </c>
      <c r="D279" t="s">
        <v>3136</v>
      </c>
      <c r="E279" s="508" t="str">
        <f t="shared" ca="1" si="16"/>
        <v>'5.函館・森・松前地区'!AH16</v>
      </c>
    </row>
    <row r="280" spans="1:5">
      <c r="A280">
        <v>17110</v>
      </c>
      <c r="B280" t="s">
        <v>38</v>
      </c>
      <c r="C280">
        <f t="shared" ca="1" si="15"/>
        <v>17</v>
      </c>
      <c r="D280" t="s">
        <v>3136</v>
      </c>
      <c r="E280" s="508" t="str">
        <f t="shared" ca="1" si="16"/>
        <v>'5.函館・森・松前地区'!AH17</v>
      </c>
    </row>
    <row r="281" spans="1:5">
      <c r="A281">
        <v>17120</v>
      </c>
      <c r="B281" t="s">
        <v>38</v>
      </c>
      <c r="C281">
        <f t="shared" ca="1" si="15"/>
        <v>18</v>
      </c>
      <c r="D281" t="s">
        <v>3136</v>
      </c>
      <c r="E281" s="508" t="str">
        <f t="shared" ca="1" si="16"/>
        <v>'5.函館・森・松前地区'!AH18</v>
      </c>
    </row>
    <row r="282" spans="1:5">
      <c r="A282">
        <v>17125</v>
      </c>
      <c r="B282" t="s">
        <v>38</v>
      </c>
      <c r="C282">
        <f t="shared" ca="1" si="15"/>
        <v>19</v>
      </c>
      <c r="D282" t="s">
        <v>3136</v>
      </c>
      <c r="E282" s="508" t="str">
        <f t="shared" ca="1" si="16"/>
        <v>'5.函館・森・松前地区'!AH19</v>
      </c>
    </row>
    <row r="283" spans="1:5">
      <c r="A283">
        <v>17160</v>
      </c>
      <c r="B283" t="s">
        <v>38</v>
      </c>
      <c r="C283">
        <f t="shared" ca="1" si="15"/>
        <v>21</v>
      </c>
      <c r="D283" t="s">
        <v>3136</v>
      </c>
      <c r="E283" s="508" t="str">
        <f t="shared" ca="1" si="16"/>
        <v>'5.函館・森・松前地区'!AH21</v>
      </c>
    </row>
    <row r="284" spans="1:5">
      <c r="A284">
        <v>17180</v>
      </c>
      <c r="B284" t="s">
        <v>38</v>
      </c>
      <c r="C284">
        <f t="shared" ca="1" si="15"/>
        <v>22</v>
      </c>
      <c r="D284" t="s">
        <v>3136</v>
      </c>
      <c r="E284" s="508" t="str">
        <f t="shared" ca="1" si="16"/>
        <v>'5.函館・森・松前地区'!AH22</v>
      </c>
    </row>
    <row r="285" spans="1:5">
      <c r="A285">
        <v>17210</v>
      </c>
      <c r="B285" t="s">
        <v>38</v>
      </c>
      <c r="C285">
        <f t="shared" ca="1" si="15"/>
        <v>25</v>
      </c>
      <c r="D285" t="s">
        <v>3136</v>
      </c>
      <c r="E285" s="508" t="str">
        <f t="shared" ca="1" si="16"/>
        <v>'5.函館・森・松前地区'!AH25</v>
      </c>
    </row>
    <row r="286" spans="1:5">
      <c r="A286">
        <v>14040</v>
      </c>
      <c r="B286" t="s">
        <v>3141</v>
      </c>
      <c r="C286">
        <f ca="1">MATCH(A286, INDIRECT("'" &amp; B286 &amp; "'!C:C"), 0)</f>
        <v>11</v>
      </c>
      <c r="D286" t="s">
        <v>3132</v>
      </c>
      <c r="E286" s="508" t="str">
        <f t="shared" ca="1" si="16"/>
        <v>'6.空知・深川・夕張・当別地区'!G11</v>
      </c>
    </row>
    <row r="287" spans="1:5">
      <c r="A287">
        <v>14050</v>
      </c>
      <c r="B287" t="s">
        <v>40</v>
      </c>
      <c r="C287">
        <f t="shared" ref="C287:C295" ca="1" si="23">MATCH(A287, INDIRECT("'" &amp; B287 &amp; "'!C:C"), 0)</f>
        <v>12</v>
      </c>
      <c r="D287" t="s">
        <v>3132</v>
      </c>
      <c r="E287" s="508" t="str">
        <f t="shared" ca="1" si="16"/>
        <v>'6.空知・深川・夕張・当別地区'!G12</v>
      </c>
    </row>
    <row r="288" spans="1:5">
      <c r="A288">
        <v>14020</v>
      </c>
      <c r="B288" t="s">
        <v>3141</v>
      </c>
      <c r="C288">
        <f t="shared" ca="1" si="23"/>
        <v>13</v>
      </c>
      <c r="D288" t="s">
        <v>3132</v>
      </c>
      <c r="E288" s="508" t="str">
        <f ca="1">"'" &amp; B288 &amp; "'!" &amp; D288 &amp; C288</f>
        <v>'6.空知・深川・夕張・当別地区'!G13</v>
      </c>
    </row>
    <row r="289" spans="1:5">
      <c r="A289">
        <v>16380</v>
      </c>
      <c r="B289" t="s">
        <v>40</v>
      </c>
      <c r="C289">
        <f t="shared" ca="1" si="23"/>
        <v>16</v>
      </c>
      <c r="D289" t="s">
        <v>3132</v>
      </c>
      <c r="E289" s="508" t="str">
        <f ca="1">"'" &amp; B289 &amp; "'!" &amp; D289 &amp; C289</f>
        <v>'6.空知・深川・夕張・当別地区'!G16</v>
      </c>
    </row>
    <row r="290" spans="1:5">
      <c r="A290">
        <v>16382</v>
      </c>
      <c r="B290" t="s">
        <v>40</v>
      </c>
      <c r="C290">
        <f t="shared" ca="1" si="23"/>
        <v>17</v>
      </c>
      <c r="D290" t="s">
        <v>3132</v>
      </c>
      <c r="E290" s="508" t="str">
        <f ca="1">"'" &amp; B290 &amp; "'!" &amp; D290 &amp; C290</f>
        <v>'6.空知・深川・夕張・当別地区'!G17</v>
      </c>
    </row>
    <row r="291" spans="1:5">
      <c r="A291">
        <v>14100</v>
      </c>
      <c r="B291" t="s">
        <v>40</v>
      </c>
      <c r="C291">
        <f t="shared" ca="1" si="23"/>
        <v>27</v>
      </c>
      <c r="D291" t="s">
        <v>3132</v>
      </c>
      <c r="E291" s="508" t="str">
        <f t="shared" ref="E291:E354" ca="1" si="24">"'" &amp; B291 &amp; "'!" &amp; D291 &amp; C291</f>
        <v>'6.空知・深川・夕張・当別地区'!G27</v>
      </c>
    </row>
    <row r="292" spans="1:5">
      <c r="A292">
        <v>16360</v>
      </c>
      <c r="B292" t="s">
        <v>40</v>
      </c>
      <c r="C292">
        <f t="shared" ca="1" si="23"/>
        <v>29</v>
      </c>
      <c r="D292" t="s">
        <v>3132</v>
      </c>
      <c r="E292" s="508" t="str">
        <f t="shared" ca="1" si="24"/>
        <v>'6.空知・深川・夕張・当別地区'!G29</v>
      </c>
    </row>
    <row r="293" spans="1:5">
      <c r="A293">
        <v>16340</v>
      </c>
      <c r="B293" t="s">
        <v>40</v>
      </c>
      <c r="C293">
        <f t="shared" ca="1" si="23"/>
        <v>30</v>
      </c>
      <c r="D293" t="s">
        <v>3132</v>
      </c>
      <c r="E293" s="508" t="str">
        <f t="shared" ca="1" si="24"/>
        <v>'6.空知・深川・夕張・当別地区'!G30</v>
      </c>
    </row>
    <row r="294" spans="1:5">
      <c r="A294">
        <v>16310</v>
      </c>
      <c r="B294" t="s">
        <v>40</v>
      </c>
      <c r="C294">
        <f t="shared" ca="1" si="23"/>
        <v>31</v>
      </c>
      <c r="D294" t="s">
        <v>3132</v>
      </c>
      <c r="E294" s="508" t="str">
        <f t="shared" ca="1" si="24"/>
        <v>'6.空知・深川・夕張・当別地区'!G31</v>
      </c>
    </row>
    <row r="295" spans="1:5">
      <c r="A295">
        <v>16300</v>
      </c>
      <c r="B295" t="s">
        <v>40</v>
      </c>
      <c r="C295">
        <f t="shared" ca="1" si="23"/>
        <v>32</v>
      </c>
      <c r="D295" t="s">
        <v>3132</v>
      </c>
      <c r="E295" s="508" t="str">
        <f t="shared" ca="1" si="24"/>
        <v>'6.空知・深川・夕張・当別地区'!G32</v>
      </c>
    </row>
    <row r="296" spans="1:5">
      <c r="A296">
        <v>14160</v>
      </c>
      <c r="B296" t="s">
        <v>40</v>
      </c>
      <c r="C296">
        <f ca="1">MATCH(A296, INDIRECT("'" &amp; B296 &amp; "'!L:L"), 0)</f>
        <v>11</v>
      </c>
      <c r="D296" t="s">
        <v>3134</v>
      </c>
      <c r="E296" s="508" t="str">
        <f t="shared" ca="1" si="24"/>
        <v>'6.空知・深川・夕張・当別地区'!P11</v>
      </c>
    </row>
    <row r="297" spans="1:5">
      <c r="A297">
        <v>14150</v>
      </c>
      <c r="B297" t="s">
        <v>40</v>
      </c>
      <c r="C297">
        <f t="shared" ref="C297:C302" ca="1" si="25">MATCH(A297, INDIRECT("'" &amp; B297 &amp; "'!L:L"), 0)</f>
        <v>12</v>
      </c>
      <c r="D297" t="s">
        <v>3134</v>
      </c>
      <c r="E297" s="508" t="str">
        <f t="shared" ca="1" si="24"/>
        <v>'6.空知・深川・夕張・当別地区'!P12</v>
      </c>
    </row>
    <row r="298" spans="1:5">
      <c r="A298">
        <v>14170</v>
      </c>
      <c r="B298" t="s">
        <v>40</v>
      </c>
      <c r="C298">
        <f t="shared" ca="1" si="25"/>
        <v>13</v>
      </c>
      <c r="D298" t="s">
        <v>3134</v>
      </c>
      <c r="E298" s="508" t="str">
        <f t="shared" ca="1" si="24"/>
        <v>'6.空知・深川・夕張・当別地区'!P13</v>
      </c>
    </row>
    <row r="299" spans="1:5">
      <c r="A299">
        <v>14200</v>
      </c>
      <c r="B299" t="s">
        <v>40</v>
      </c>
      <c r="C299">
        <f t="shared" ca="1" si="25"/>
        <v>15</v>
      </c>
      <c r="D299" t="s">
        <v>3134</v>
      </c>
      <c r="E299" s="508" t="str">
        <f t="shared" ca="1" si="24"/>
        <v>'6.空知・深川・夕張・当別地区'!P15</v>
      </c>
    </row>
    <row r="300" spans="1:5">
      <c r="A300">
        <v>14210</v>
      </c>
      <c r="B300" t="s">
        <v>40</v>
      </c>
      <c r="C300">
        <f t="shared" ca="1" si="25"/>
        <v>16</v>
      </c>
      <c r="D300" t="s">
        <v>3134</v>
      </c>
      <c r="E300" s="508" t="str">
        <f t="shared" ca="1" si="24"/>
        <v>'6.空知・深川・夕張・当別地区'!P16</v>
      </c>
    </row>
    <row r="301" spans="1:5">
      <c r="A301">
        <v>14070</v>
      </c>
      <c r="B301" t="s">
        <v>40</v>
      </c>
      <c r="C301">
        <f t="shared" ca="1" si="25"/>
        <v>17</v>
      </c>
      <c r="D301" t="s">
        <v>3134</v>
      </c>
      <c r="E301" s="508" t="str">
        <f t="shared" ca="1" si="24"/>
        <v>'6.空知・深川・夕張・当別地区'!P17</v>
      </c>
    </row>
    <row r="302" spans="1:5">
      <c r="A302">
        <v>14240</v>
      </c>
      <c r="B302" t="s">
        <v>40</v>
      </c>
      <c r="C302">
        <f t="shared" ca="1" si="25"/>
        <v>21</v>
      </c>
      <c r="D302" t="s">
        <v>3134</v>
      </c>
      <c r="E302" s="508" t="str">
        <f t="shared" ca="1" si="24"/>
        <v>'6.空知・深川・夕張・当別地区'!P21</v>
      </c>
    </row>
    <row r="303" spans="1:5">
      <c r="A303">
        <v>14110</v>
      </c>
      <c r="B303" t="s">
        <v>40</v>
      </c>
      <c r="C303">
        <f ca="1">MATCH(A303, INDIRECT("'" &amp; B303 &amp; "'!U:U"), 0)</f>
        <v>11</v>
      </c>
      <c r="D303" t="s">
        <v>3135</v>
      </c>
      <c r="E303" s="508" t="str">
        <f t="shared" ca="1" si="24"/>
        <v>'6.空知・深川・夕張・当別地区'!Y11</v>
      </c>
    </row>
    <row r="304" spans="1:5">
      <c r="A304">
        <v>16010</v>
      </c>
      <c r="B304" t="s">
        <v>40</v>
      </c>
      <c r="C304">
        <f t="shared" ref="C304:C320" ca="1" si="26">MATCH(A304, INDIRECT("'" &amp; B304 &amp; "'!U:U"), 0)</f>
        <v>12</v>
      </c>
      <c r="D304" t="s">
        <v>3135</v>
      </c>
      <c r="E304" s="508" t="str">
        <f ca="1">"'" &amp; B304 &amp; "'!" &amp; D304 &amp; C304</f>
        <v>'6.空知・深川・夕張・当別地区'!Y12</v>
      </c>
    </row>
    <row r="305" spans="1:5">
      <c r="A305">
        <v>16020</v>
      </c>
      <c r="B305" t="s">
        <v>40</v>
      </c>
      <c r="C305">
        <f t="shared" ca="1" si="26"/>
        <v>13</v>
      </c>
      <c r="D305" t="s">
        <v>3135</v>
      </c>
      <c r="E305" s="508" t="str">
        <f ca="1">"'" &amp; B305 &amp; "'!" &amp; D305 &amp; C305</f>
        <v>'6.空知・深川・夕張・当別地区'!Y13</v>
      </c>
    </row>
    <row r="306" spans="1:5">
      <c r="A306">
        <v>16030</v>
      </c>
      <c r="B306" t="s">
        <v>40</v>
      </c>
      <c r="C306">
        <f t="shared" ca="1" si="26"/>
        <v>14</v>
      </c>
      <c r="D306" t="s">
        <v>3135</v>
      </c>
      <c r="E306" s="508" t="str">
        <f ca="1">"'" &amp; B306 &amp; "'!" &amp; D306 &amp; C306</f>
        <v>'6.空知・深川・夕張・当別地区'!Y14</v>
      </c>
    </row>
    <row r="307" spans="1:5">
      <c r="A307">
        <v>16040</v>
      </c>
      <c r="B307" t="s">
        <v>40</v>
      </c>
      <c r="C307">
        <f t="shared" ca="1" si="26"/>
        <v>15</v>
      </c>
      <c r="D307" t="s">
        <v>3135</v>
      </c>
      <c r="E307" s="508" t="str">
        <f ca="1">"'" &amp; B307 &amp; "'!" &amp; D307 &amp; C307</f>
        <v>'6.空知・深川・夕張・当別地区'!Y15</v>
      </c>
    </row>
    <row r="308" spans="1:5">
      <c r="A308">
        <v>16050</v>
      </c>
      <c r="B308" t="s">
        <v>40</v>
      </c>
      <c r="C308">
        <f t="shared" ca="1" si="26"/>
        <v>16</v>
      </c>
      <c r="D308" t="s">
        <v>3135</v>
      </c>
      <c r="E308" s="508" t="str">
        <f ca="1">"'" &amp; B308 &amp; "'!" &amp; D308 &amp; C308</f>
        <v>'6.空知・深川・夕張・当別地区'!Y16</v>
      </c>
    </row>
    <row r="309" spans="1:5">
      <c r="A309">
        <v>14130</v>
      </c>
      <c r="B309" t="s">
        <v>40</v>
      </c>
      <c r="C309">
        <f t="shared" ca="1" si="26"/>
        <v>17</v>
      </c>
      <c r="D309" t="s">
        <v>3135</v>
      </c>
      <c r="E309" s="508" t="str">
        <f t="shared" ca="1" si="24"/>
        <v>'6.空知・深川・夕張・当別地区'!Y17</v>
      </c>
    </row>
    <row r="310" spans="1:5">
      <c r="A310">
        <v>14140</v>
      </c>
      <c r="B310" t="s">
        <v>40</v>
      </c>
      <c r="C310">
        <f t="shared" ca="1" si="26"/>
        <v>18</v>
      </c>
      <c r="D310" t="s">
        <v>3135</v>
      </c>
      <c r="E310" s="508" t="str">
        <f t="shared" ca="1" si="24"/>
        <v>'6.空知・深川・夕張・当別地区'!Y18</v>
      </c>
    </row>
    <row r="311" spans="1:5">
      <c r="A311">
        <v>16070</v>
      </c>
      <c r="B311" t="s">
        <v>40</v>
      </c>
      <c r="C311">
        <f t="shared" ca="1" si="26"/>
        <v>19</v>
      </c>
      <c r="D311" t="s">
        <v>3135</v>
      </c>
      <c r="E311" s="508" t="str">
        <f t="shared" ca="1" si="24"/>
        <v>'6.空知・深川・夕張・当別地区'!Y19</v>
      </c>
    </row>
    <row r="312" spans="1:5">
      <c r="A312">
        <v>16110</v>
      </c>
      <c r="B312" t="s">
        <v>40</v>
      </c>
      <c r="C312">
        <f t="shared" ca="1" si="26"/>
        <v>21</v>
      </c>
      <c r="D312" t="s">
        <v>3135</v>
      </c>
      <c r="E312" s="508" t="str">
        <f t="shared" ca="1" si="24"/>
        <v>'6.空知・深川・夕張・当別地区'!Y21</v>
      </c>
    </row>
    <row r="313" spans="1:5">
      <c r="A313">
        <v>16120</v>
      </c>
      <c r="B313" t="s">
        <v>40</v>
      </c>
      <c r="C313">
        <f t="shared" ca="1" si="26"/>
        <v>22</v>
      </c>
      <c r="D313" t="s">
        <v>3135</v>
      </c>
      <c r="E313" s="508" t="str">
        <f t="shared" ca="1" si="24"/>
        <v>'6.空知・深川・夕張・当別地区'!Y22</v>
      </c>
    </row>
    <row r="314" spans="1:5">
      <c r="A314">
        <v>16150</v>
      </c>
      <c r="B314" t="s">
        <v>40</v>
      </c>
      <c r="C314">
        <f t="shared" ca="1" si="26"/>
        <v>23</v>
      </c>
      <c r="D314" t="s">
        <v>3135</v>
      </c>
      <c r="E314" s="508" t="str">
        <f t="shared" ca="1" si="24"/>
        <v>'6.空知・深川・夕張・当別地区'!Y23</v>
      </c>
    </row>
    <row r="315" spans="1:5">
      <c r="A315">
        <v>16170</v>
      </c>
      <c r="B315" t="s">
        <v>40</v>
      </c>
      <c r="C315">
        <f t="shared" ca="1" si="26"/>
        <v>25</v>
      </c>
      <c r="D315" t="s">
        <v>3135</v>
      </c>
      <c r="E315" s="508" t="str">
        <f t="shared" ca="1" si="24"/>
        <v>'6.空知・深川・夕張・当別地区'!Y25</v>
      </c>
    </row>
    <row r="316" spans="1:5">
      <c r="A316">
        <v>16180</v>
      </c>
      <c r="B316" t="s">
        <v>40</v>
      </c>
      <c r="C316">
        <f t="shared" ca="1" si="26"/>
        <v>26</v>
      </c>
      <c r="D316" t="s">
        <v>3135</v>
      </c>
      <c r="E316" s="508" t="str">
        <f t="shared" ca="1" si="24"/>
        <v>'6.空知・深川・夕張・当別地区'!Y26</v>
      </c>
    </row>
    <row r="317" spans="1:5">
      <c r="A317">
        <v>16190</v>
      </c>
      <c r="B317" t="s">
        <v>40</v>
      </c>
      <c r="C317">
        <f t="shared" ca="1" si="26"/>
        <v>27</v>
      </c>
      <c r="D317" t="s">
        <v>3135</v>
      </c>
      <c r="E317" s="508" t="str">
        <f t="shared" ca="1" si="24"/>
        <v>'6.空知・深川・夕張・当別地区'!Y27</v>
      </c>
    </row>
    <row r="318" spans="1:5">
      <c r="A318">
        <v>16210</v>
      </c>
      <c r="B318" t="s">
        <v>40</v>
      </c>
      <c r="C318">
        <f t="shared" ca="1" si="26"/>
        <v>29</v>
      </c>
      <c r="D318" t="s">
        <v>3135</v>
      </c>
      <c r="E318" s="508" t="str">
        <f t="shared" ca="1" si="24"/>
        <v>'6.空知・深川・夕張・当別地区'!Y29</v>
      </c>
    </row>
    <row r="319" spans="1:5">
      <c r="A319">
        <v>16230</v>
      </c>
      <c r="B319" t="s">
        <v>40</v>
      </c>
      <c r="C319">
        <f t="shared" ca="1" si="26"/>
        <v>31</v>
      </c>
      <c r="D319" t="s">
        <v>3135</v>
      </c>
      <c r="E319" s="508" t="str">
        <f t="shared" ca="1" si="24"/>
        <v>'6.空知・深川・夕張・当別地区'!Y31</v>
      </c>
    </row>
    <row r="320" spans="1:5">
      <c r="A320">
        <v>16250</v>
      </c>
      <c r="B320" t="s">
        <v>40</v>
      </c>
      <c r="C320">
        <f t="shared" ca="1" si="26"/>
        <v>32</v>
      </c>
      <c r="D320" t="s">
        <v>3135</v>
      </c>
      <c r="E320" s="508" t="str">
        <f t="shared" ca="1" si="24"/>
        <v>'6.空知・深川・夕張・当別地区'!Y32</v>
      </c>
    </row>
    <row r="321" spans="1:5">
      <c r="A321">
        <v>16420</v>
      </c>
      <c r="B321" t="s">
        <v>40</v>
      </c>
      <c r="C321">
        <f t="shared" ref="C321:C379" ca="1" si="27">MATCH(A321, INDIRECT("'" &amp; B321 &amp; "'!AD:AD"), 0)</f>
        <v>12</v>
      </c>
      <c r="D321" t="s">
        <v>3136</v>
      </c>
      <c r="E321" s="508" t="str">
        <f t="shared" ca="1" si="24"/>
        <v>'6.空知・深川・夕張・当別地区'!AH12</v>
      </c>
    </row>
    <row r="322" spans="1:5">
      <c r="A322">
        <v>16440</v>
      </c>
      <c r="B322" t="s">
        <v>40</v>
      </c>
      <c r="C322">
        <f t="shared" ca="1" si="27"/>
        <v>14</v>
      </c>
      <c r="D322" t="s">
        <v>3136</v>
      </c>
      <c r="E322" s="508" t="str">
        <f t="shared" ca="1" si="24"/>
        <v>'6.空知・深川・夕張・当別地区'!AH14</v>
      </c>
    </row>
    <row r="323" spans="1:5">
      <c r="A323">
        <v>16450</v>
      </c>
      <c r="B323" t="s">
        <v>40</v>
      </c>
      <c r="C323">
        <f t="shared" ca="1" si="27"/>
        <v>15</v>
      </c>
      <c r="D323" t="s">
        <v>3136</v>
      </c>
      <c r="E323" s="508" t="str">
        <f t="shared" ca="1" si="24"/>
        <v>'6.空知・深川・夕張・当別地区'!AH15</v>
      </c>
    </row>
    <row r="324" spans="1:5">
      <c r="A324">
        <v>16460</v>
      </c>
      <c r="B324" t="s">
        <v>40</v>
      </c>
      <c r="C324">
        <f t="shared" ca="1" si="27"/>
        <v>16</v>
      </c>
      <c r="D324" t="s">
        <v>3136</v>
      </c>
      <c r="E324" s="508" t="str">
        <f t="shared" ca="1" si="24"/>
        <v>'6.空知・深川・夕張・当別地区'!AH16</v>
      </c>
    </row>
    <row r="325" spans="1:5">
      <c r="A325">
        <v>16470</v>
      </c>
      <c r="B325" t="s">
        <v>40</v>
      </c>
      <c r="C325">
        <f t="shared" ca="1" si="27"/>
        <v>17</v>
      </c>
      <c r="D325" t="s">
        <v>3136</v>
      </c>
      <c r="E325" s="508" t="str">
        <f t="shared" ca="1" si="24"/>
        <v>'6.空知・深川・夕張・当別地区'!AH17</v>
      </c>
    </row>
    <row r="326" spans="1:5">
      <c r="A326">
        <v>16490</v>
      </c>
      <c r="B326" t="s">
        <v>40</v>
      </c>
      <c r="C326">
        <f t="shared" ca="1" si="27"/>
        <v>19</v>
      </c>
      <c r="D326" t="s">
        <v>3136</v>
      </c>
      <c r="E326" s="508" t="str">
        <f t="shared" ca="1" si="24"/>
        <v>'6.空知・深川・夕張・当別地区'!AH19</v>
      </c>
    </row>
    <row r="327" spans="1:5">
      <c r="A327">
        <v>16390</v>
      </c>
      <c r="B327" t="s">
        <v>40</v>
      </c>
      <c r="C327">
        <f t="shared" ca="1" si="27"/>
        <v>20</v>
      </c>
      <c r="D327" t="s">
        <v>3136</v>
      </c>
      <c r="E327" s="508" t="str">
        <f ca="1">"'" &amp; B327 &amp; "'!" &amp; D327 &amp; C327</f>
        <v>'6.空知・深川・夕張・当別地区'!AH20</v>
      </c>
    </row>
    <row r="328" spans="1:5">
      <c r="A328">
        <v>18450</v>
      </c>
      <c r="B328" t="s">
        <v>40</v>
      </c>
      <c r="C328">
        <f t="shared" ca="1" si="27"/>
        <v>22</v>
      </c>
      <c r="D328" t="s">
        <v>3136</v>
      </c>
      <c r="E328" s="508" t="str">
        <f t="shared" ca="1" si="24"/>
        <v>'6.空知・深川・夕張・当別地区'!AH22</v>
      </c>
    </row>
    <row r="329" spans="1:5">
      <c r="A329">
        <v>44020</v>
      </c>
      <c r="B329" t="s">
        <v>42</v>
      </c>
      <c r="C329">
        <f ca="1">MATCH(A329, INDIRECT("'" &amp; B329 &amp; "'!C:C"), 0)</f>
        <v>11</v>
      </c>
      <c r="D329" t="s">
        <v>3132</v>
      </c>
      <c r="E329" s="508" t="str">
        <f t="shared" ca="1" si="24"/>
        <v>'7.旭川・富良野・名寄・士別地区'!G11</v>
      </c>
    </row>
    <row r="330" spans="1:5">
      <c r="A330">
        <v>44030</v>
      </c>
      <c r="B330" t="s">
        <v>42</v>
      </c>
      <c r="C330">
        <f t="shared" ref="C330:C350" ca="1" si="28">MATCH(A330, INDIRECT("'" &amp; B330 &amp; "'!C:C"), 0)</f>
        <v>12</v>
      </c>
      <c r="D330" t="s">
        <v>3132</v>
      </c>
      <c r="E330" s="508" t="str">
        <f t="shared" ca="1" si="24"/>
        <v>'7.旭川・富良野・名寄・士別地区'!G12</v>
      </c>
    </row>
    <row r="331" spans="1:5">
      <c r="A331">
        <v>44040</v>
      </c>
      <c r="B331" t="s">
        <v>42</v>
      </c>
      <c r="C331">
        <f t="shared" ca="1" si="28"/>
        <v>13</v>
      </c>
      <c r="D331" t="s">
        <v>3132</v>
      </c>
      <c r="E331" s="508" t="str">
        <f t="shared" ca="1" si="24"/>
        <v>'7.旭川・富良野・名寄・士別地区'!G13</v>
      </c>
    </row>
    <row r="332" spans="1:5">
      <c r="A332">
        <v>44050</v>
      </c>
      <c r="B332" t="s">
        <v>42</v>
      </c>
      <c r="C332">
        <f t="shared" ca="1" si="28"/>
        <v>14</v>
      </c>
      <c r="D332" t="s">
        <v>3132</v>
      </c>
      <c r="E332" s="508" t="str">
        <f t="shared" ca="1" si="24"/>
        <v>'7.旭川・富良野・名寄・士別地区'!G14</v>
      </c>
    </row>
    <row r="333" spans="1:5">
      <c r="A333">
        <v>44060</v>
      </c>
      <c r="B333" t="s">
        <v>42</v>
      </c>
      <c r="C333">
        <f t="shared" ca="1" si="28"/>
        <v>15</v>
      </c>
      <c r="D333" t="s">
        <v>3132</v>
      </c>
      <c r="E333" s="508" t="str">
        <f t="shared" ca="1" si="24"/>
        <v>'7.旭川・富良野・名寄・士別地区'!G15</v>
      </c>
    </row>
    <row r="334" spans="1:5">
      <c r="A334">
        <v>44090</v>
      </c>
      <c r="B334" t="s">
        <v>42</v>
      </c>
      <c r="C334">
        <f t="shared" ca="1" si="28"/>
        <v>18</v>
      </c>
      <c r="D334" t="s">
        <v>3132</v>
      </c>
      <c r="E334" s="508" t="str">
        <f t="shared" ca="1" si="24"/>
        <v>'7.旭川・富良野・名寄・士別地区'!G18</v>
      </c>
    </row>
    <row r="335" spans="1:5">
      <c r="A335">
        <v>44100</v>
      </c>
      <c r="B335" t="s">
        <v>42</v>
      </c>
      <c r="C335">
        <f t="shared" ca="1" si="28"/>
        <v>19</v>
      </c>
      <c r="D335" t="s">
        <v>3132</v>
      </c>
      <c r="E335" s="508" t="str">
        <f t="shared" ca="1" si="24"/>
        <v>'7.旭川・富良野・名寄・士別地区'!G19</v>
      </c>
    </row>
    <row r="336" spans="1:5">
      <c r="A336">
        <v>44110</v>
      </c>
      <c r="B336" t="s">
        <v>42</v>
      </c>
      <c r="C336">
        <f t="shared" ca="1" si="28"/>
        <v>20</v>
      </c>
      <c r="D336" t="s">
        <v>3132</v>
      </c>
      <c r="E336" s="508" t="str">
        <f t="shared" ca="1" si="24"/>
        <v>'7.旭川・富良野・名寄・士別地区'!G20</v>
      </c>
    </row>
    <row r="337" spans="1:5">
      <c r="A337">
        <v>44120</v>
      </c>
      <c r="B337" t="s">
        <v>42</v>
      </c>
      <c r="C337">
        <f t="shared" ca="1" si="28"/>
        <v>21</v>
      </c>
      <c r="D337" t="s">
        <v>3132</v>
      </c>
      <c r="E337" s="508" t="str">
        <f t="shared" ca="1" si="24"/>
        <v>'7.旭川・富良野・名寄・士別地区'!G21</v>
      </c>
    </row>
    <row r="338" spans="1:5">
      <c r="A338">
        <v>44130</v>
      </c>
      <c r="B338" t="s">
        <v>42</v>
      </c>
      <c r="C338">
        <f t="shared" ca="1" si="28"/>
        <v>22</v>
      </c>
      <c r="D338" t="s">
        <v>3132</v>
      </c>
      <c r="E338" s="508" t="str">
        <f t="shared" ca="1" si="24"/>
        <v>'7.旭川・富良野・名寄・士別地区'!G22</v>
      </c>
    </row>
    <row r="339" spans="1:5">
      <c r="A339">
        <v>44140</v>
      </c>
      <c r="B339" t="s">
        <v>42</v>
      </c>
      <c r="C339">
        <f t="shared" ca="1" si="28"/>
        <v>23</v>
      </c>
      <c r="D339" t="s">
        <v>3132</v>
      </c>
      <c r="E339" s="508" t="str">
        <f t="shared" ca="1" si="24"/>
        <v>'7.旭川・富良野・名寄・士別地区'!G23</v>
      </c>
    </row>
    <row r="340" spans="1:5">
      <c r="A340">
        <v>44155</v>
      </c>
      <c r="B340" t="s">
        <v>42</v>
      </c>
      <c r="C340">
        <f t="shared" ca="1" si="28"/>
        <v>25</v>
      </c>
      <c r="D340" t="s">
        <v>3132</v>
      </c>
      <c r="E340" s="508" t="str">
        <f t="shared" ca="1" si="24"/>
        <v>'7.旭川・富良野・名寄・士別地区'!G25</v>
      </c>
    </row>
    <row r="341" spans="1:5">
      <c r="A341">
        <v>44160</v>
      </c>
      <c r="B341" t="s">
        <v>42</v>
      </c>
      <c r="C341">
        <f t="shared" ca="1" si="28"/>
        <v>26</v>
      </c>
      <c r="D341" t="s">
        <v>3132</v>
      </c>
      <c r="E341" s="508" t="str">
        <f t="shared" ca="1" si="24"/>
        <v>'7.旭川・富良野・名寄・士別地区'!G26</v>
      </c>
    </row>
    <row r="342" spans="1:5">
      <c r="A342">
        <v>44185</v>
      </c>
      <c r="B342" t="s">
        <v>42</v>
      </c>
      <c r="C342">
        <f ca="1">MATCH(A342, INDIRECT("'" &amp; B342 &amp; "'!C:C"), 0)</f>
        <v>16</v>
      </c>
      <c r="D342" t="s">
        <v>3132</v>
      </c>
      <c r="E342" s="508" t="str">
        <f ca="1">"'" &amp; B342 &amp; "'!" &amp; D342 &amp; C342</f>
        <v>'7.旭川・富良野・名寄・士別地区'!G16</v>
      </c>
    </row>
    <row r="343" spans="1:5">
      <c r="A343">
        <v>44170</v>
      </c>
      <c r="B343" t="s">
        <v>42</v>
      </c>
      <c r="C343">
        <f t="shared" ca="1" si="28"/>
        <v>27</v>
      </c>
      <c r="D343" t="s">
        <v>3132</v>
      </c>
      <c r="E343" s="508" t="str">
        <f t="shared" ca="1" si="24"/>
        <v>'7.旭川・富良野・名寄・士別地区'!G27</v>
      </c>
    </row>
    <row r="344" spans="1:5">
      <c r="A344">
        <v>44180</v>
      </c>
      <c r="B344" t="s">
        <v>42</v>
      </c>
      <c r="C344">
        <f t="shared" ca="1" si="28"/>
        <v>28</v>
      </c>
      <c r="D344" t="s">
        <v>3132</v>
      </c>
      <c r="E344" s="508" t="str">
        <f t="shared" ca="1" si="24"/>
        <v>'7.旭川・富良野・名寄・士別地区'!G28</v>
      </c>
    </row>
    <row r="345" spans="1:5">
      <c r="A345">
        <v>44190</v>
      </c>
      <c r="B345" t="s">
        <v>42</v>
      </c>
      <c r="C345">
        <f t="shared" ca="1" si="28"/>
        <v>29</v>
      </c>
      <c r="D345" t="s">
        <v>3132</v>
      </c>
      <c r="E345" s="508" t="str">
        <f t="shared" ca="1" si="24"/>
        <v>'7.旭川・富良野・名寄・士別地区'!G29</v>
      </c>
    </row>
    <row r="346" spans="1:5">
      <c r="A346">
        <v>44200</v>
      </c>
      <c r="B346" t="s">
        <v>42</v>
      </c>
      <c r="C346">
        <f t="shared" ca="1" si="28"/>
        <v>30</v>
      </c>
      <c r="D346" t="s">
        <v>3132</v>
      </c>
      <c r="E346" s="508" t="str">
        <f t="shared" ca="1" si="24"/>
        <v>'7.旭川・富良野・名寄・士別地区'!G30</v>
      </c>
    </row>
    <row r="347" spans="1:5">
      <c r="A347">
        <v>44210</v>
      </c>
      <c r="B347" t="s">
        <v>42</v>
      </c>
      <c r="C347">
        <f t="shared" ca="1" si="28"/>
        <v>31</v>
      </c>
      <c r="D347" t="s">
        <v>3132</v>
      </c>
      <c r="E347" s="508" t="str">
        <f t="shared" ca="1" si="24"/>
        <v>'7.旭川・富良野・名寄・士別地区'!G31</v>
      </c>
    </row>
    <row r="348" spans="1:5">
      <c r="A348">
        <v>44220</v>
      </c>
      <c r="B348" t="s">
        <v>42</v>
      </c>
      <c r="C348">
        <f t="shared" ca="1" si="28"/>
        <v>32</v>
      </c>
      <c r="D348" t="s">
        <v>3132</v>
      </c>
      <c r="E348" s="508" t="str">
        <f t="shared" ca="1" si="24"/>
        <v>'7.旭川・富良野・名寄・士別地区'!G32</v>
      </c>
    </row>
    <row r="349" spans="1:5">
      <c r="A349">
        <v>44240</v>
      </c>
      <c r="B349" t="s">
        <v>42</v>
      </c>
      <c r="C349">
        <f t="shared" ca="1" si="28"/>
        <v>34</v>
      </c>
      <c r="D349" t="s">
        <v>3132</v>
      </c>
      <c r="E349" s="508" t="str">
        <f t="shared" ca="1" si="24"/>
        <v>'7.旭川・富良野・名寄・士別地区'!G34</v>
      </c>
    </row>
    <row r="350" spans="1:5">
      <c r="A350">
        <v>44250</v>
      </c>
      <c r="B350" t="s">
        <v>42</v>
      </c>
      <c r="C350">
        <f t="shared" ca="1" si="28"/>
        <v>35</v>
      </c>
      <c r="D350" t="s">
        <v>3132</v>
      </c>
      <c r="E350" s="508" t="str">
        <f t="shared" ca="1" si="24"/>
        <v>'7.旭川・富良野・名寄・士別地区'!G35</v>
      </c>
    </row>
    <row r="351" spans="1:5">
      <c r="A351">
        <v>18003</v>
      </c>
      <c r="B351" t="s">
        <v>3142</v>
      </c>
      <c r="C351">
        <f ca="1">MATCH(A351, INDIRECT("'" &amp; B351 &amp; "'!L:L"), 0)</f>
        <v>11</v>
      </c>
      <c r="D351" t="s">
        <v>3134</v>
      </c>
      <c r="E351" s="508" t="str">
        <f t="shared" ca="1" si="24"/>
        <v>'7.旭川・富良野・名寄・士別地区'!P11</v>
      </c>
    </row>
    <row r="352" spans="1:5">
      <c r="A352">
        <v>18010</v>
      </c>
      <c r="B352" t="s">
        <v>3142</v>
      </c>
      <c r="C352">
        <f t="shared" ref="C352:C359" ca="1" si="29">MATCH(A352, INDIRECT("'" &amp; B352 &amp; "'!L:L"), 0)</f>
        <v>13</v>
      </c>
      <c r="D352" t="s">
        <v>3134</v>
      </c>
      <c r="E352" s="508" t="str">
        <f t="shared" ca="1" si="24"/>
        <v>'7.旭川・富良野・名寄・士別地区'!P13</v>
      </c>
    </row>
    <row r="353" spans="1:5">
      <c r="A353">
        <v>18040</v>
      </c>
      <c r="B353" t="s">
        <v>42</v>
      </c>
      <c r="C353">
        <f t="shared" ca="1" si="29"/>
        <v>14</v>
      </c>
      <c r="D353" t="s">
        <v>3134</v>
      </c>
      <c r="E353" s="508" t="str">
        <f t="shared" ca="1" si="24"/>
        <v>'7.旭川・富良野・名寄・士別地区'!P14</v>
      </c>
    </row>
    <row r="354" spans="1:5">
      <c r="A354">
        <v>18050</v>
      </c>
      <c r="B354" t="s">
        <v>42</v>
      </c>
      <c r="C354">
        <f t="shared" ca="1" si="29"/>
        <v>15</v>
      </c>
      <c r="D354" t="s">
        <v>3134</v>
      </c>
      <c r="E354" s="508" t="str">
        <f t="shared" ca="1" si="24"/>
        <v>'7.旭川・富良野・名寄・士別地区'!P15</v>
      </c>
    </row>
    <row r="355" spans="1:5">
      <c r="A355">
        <v>18060</v>
      </c>
      <c r="B355" t="s">
        <v>42</v>
      </c>
      <c r="C355">
        <f t="shared" ca="1" si="29"/>
        <v>16</v>
      </c>
      <c r="D355" t="s">
        <v>3134</v>
      </c>
      <c r="E355" s="508" t="str">
        <f t="shared" ref="E355:E417" ca="1" si="30">"'" &amp; B355 &amp; "'!" &amp; D355 &amp; C355</f>
        <v>'7.旭川・富良野・名寄・士別地区'!P16</v>
      </c>
    </row>
    <row r="356" spans="1:5">
      <c r="A356">
        <v>18070</v>
      </c>
      <c r="B356" t="s">
        <v>42</v>
      </c>
      <c r="C356">
        <f t="shared" ca="1" si="29"/>
        <v>17</v>
      </c>
      <c r="D356" t="s">
        <v>3134</v>
      </c>
      <c r="E356" s="508" t="str">
        <f t="shared" ca="1" si="30"/>
        <v>'7.旭川・富良野・名寄・士別地区'!P17</v>
      </c>
    </row>
    <row r="357" spans="1:5">
      <c r="A357">
        <v>18020</v>
      </c>
      <c r="B357" t="s">
        <v>42</v>
      </c>
      <c r="C357">
        <f t="shared" ca="1" si="29"/>
        <v>18</v>
      </c>
      <c r="D357" t="s">
        <v>3134</v>
      </c>
      <c r="E357" s="508" t="str">
        <f ca="1">"'" &amp; B357 &amp; "'!" &amp; D357 &amp; C357</f>
        <v>'7.旭川・富良野・名寄・士別地区'!P18</v>
      </c>
    </row>
    <row r="358" spans="1:5">
      <c r="A358">
        <v>18030</v>
      </c>
      <c r="B358" t="s">
        <v>42</v>
      </c>
      <c r="C358">
        <f t="shared" ca="1" si="29"/>
        <v>19</v>
      </c>
      <c r="D358" t="s">
        <v>3134</v>
      </c>
      <c r="E358" s="508" t="str">
        <f ca="1">"'" &amp; B358 &amp; "'!" &amp; D358 &amp; C358</f>
        <v>'7.旭川・富良野・名寄・士別地区'!P19</v>
      </c>
    </row>
    <row r="359" spans="1:5">
      <c r="A359">
        <v>18090</v>
      </c>
      <c r="B359" t="s">
        <v>42</v>
      </c>
      <c r="C359">
        <f t="shared" ca="1" si="29"/>
        <v>20</v>
      </c>
      <c r="D359" t="s">
        <v>3134</v>
      </c>
      <c r="E359" s="508" t="str">
        <f t="shared" ca="1" si="30"/>
        <v>'7.旭川・富良野・名寄・士別地区'!P20</v>
      </c>
    </row>
    <row r="360" spans="1:5">
      <c r="A360">
        <v>18270</v>
      </c>
      <c r="B360" t="s">
        <v>42</v>
      </c>
      <c r="C360">
        <f ca="1">MATCH(A360, INDIRECT("'" &amp; B360 &amp; "'!U:U"), 0)</f>
        <v>11</v>
      </c>
      <c r="D360" t="s">
        <v>3135</v>
      </c>
      <c r="E360" s="508" t="str">
        <f t="shared" ca="1" si="30"/>
        <v>'7.旭川・富良野・名寄・士別地区'!Y11</v>
      </c>
    </row>
    <row r="361" spans="1:5">
      <c r="A361">
        <v>18280</v>
      </c>
      <c r="B361" t="s">
        <v>42</v>
      </c>
      <c r="C361">
        <f t="shared" ref="C361:C371" ca="1" si="31">MATCH(A361, INDIRECT("'" &amp; B361 &amp; "'!U:U"), 0)</f>
        <v>12</v>
      </c>
      <c r="D361" t="s">
        <v>3135</v>
      </c>
      <c r="E361" s="508" t="str">
        <f t="shared" ca="1" si="30"/>
        <v>'7.旭川・富良野・名寄・士別地区'!Y12</v>
      </c>
    </row>
    <row r="362" spans="1:5">
      <c r="A362">
        <v>18300</v>
      </c>
      <c r="B362" t="s">
        <v>42</v>
      </c>
      <c r="C362">
        <f t="shared" ca="1" si="31"/>
        <v>14</v>
      </c>
      <c r="D362" t="s">
        <v>3135</v>
      </c>
      <c r="E362" s="508" t="str">
        <f t="shared" ca="1" si="30"/>
        <v>'7.旭川・富良野・名寄・士別地区'!Y14</v>
      </c>
    </row>
    <row r="363" spans="1:5">
      <c r="A363">
        <v>18330</v>
      </c>
      <c r="B363" t="s">
        <v>42</v>
      </c>
      <c r="C363">
        <f t="shared" ca="1" si="31"/>
        <v>15</v>
      </c>
      <c r="D363" t="s">
        <v>3135</v>
      </c>
      <c r="E363" s="508" t="str">
        <f t="shared" ca="1" si="30"/>
        <v>'7.旭川・富良野・名寄・士別地区'!Y15</v>
      </c>
    </row>
    <row r="364" spans="1:5">
      <c r="A364">
        <v>18340</v>
      </c>
      <c r="B364" t="s">
        <v>42</v>
      </c>
      <c r="C364">
        <f t="shared" ca="1" si="31"/>
        <v>16</v>
      </c>
      <c r="D364" t="s">
        <v>3135</v>
      </c>
      <c r="E364" s="508" t="str">
        <f t="shared" ca="1" si="30"/>
        <v>'7.旭川・富良野・名寄・士別地区'!Y16</v>
      </c>
    </row>
    <row r="365" spans="1:5">
      <c r="A365">
        <v>18350</v>
      </c>
      <c r="B365" t="s">
        <v>42</v>
      </c>
      <c r="C365">
        <f t="shared" ca="1" si="31"/>
        <v>17</v>
      </c>
      <c r="D365" t="s">
        <v>3135</v>
      </c>
      <c r="E365" s="508" t="str">
        <f t="shared" ca="1" si="30"/>
        <v>'7.旭川・富良野・名寄・士別地区'!Y17</v>
      </c>
    </row>
    <row r="366" spans="1:5">
      <c r="A366">
        <v>18370</v>
      </c>
      <c r="B366" t="s">
        <v>42</v>
      </c>
      <c r="C366">
        <f t="shared" ca="1" si="31"/>
        <v>19</v>
      </c>
      <c r="D366" t="s">
        <v>3135</v>
      </c>
      <c r="E366" s="508" t="str">
        <f t="shared" ca="1" si="30"/>
        <v>'7.旭川・富良野・名寄・士別地区'!Y19</v>
      </c>
    </row>
    <row r="367" spans="1:5">
      <c r="A367">
        <v>18400</v>
      </c>
      <c r="B367" t="s">
        <v>42</v>
      </c>
      <c r="C367">
        <f t="shared" ca="1" si="31"/>
        <v>20</v>
      </c>
      <c r="D367" t="s">
        <v>3135</v>
      </c>
      <c r="E367" s="508" t="str">
        <f t="shared" ca="1" si="30"/>
        <v>'7.旭川・富良野・名寄・士別地区'!Y20</v>
      </c>
    </row>
    <row r="368" spans="1:5">
      <c r="A368">
        <v>18240</v>
      </c>
      <c r="B368" t="s">
        <v>42</v>
      </c>
      <c r="C368">
        <f t="shared" ca="1" si="31"/>
        <v>21</v>
      </c>
      <c r="D368" t="s">
        <v>3135</v>
      </c>
      <c r="E368" s="508" t="str">
        <f t="shared" ca="1" si="30"/>
        <v>'7.旭川・富良野・名寄・士別地区'!Y21</v>
      </c>
    </row>
    <row r="369" spans="1:5">
      <c r="A369">
        <v>30450</v>
      </c>
      <c r="B369" t="s">
        <v>42</v>
      </c>
      <c r="C369">
        <f t="shared" ca="1" si="31"/>
        <v>23</v>
      </c>
      <c r="D369" t="s">
        <v>3135</v>
      </c>
      <c r="E369" s="508" t="str">
        <f t="shared" ca="1" si="30"/>
        <v>'7.旭川・富良野・名寄・士別地区'!Y23</v>
      </c>
    </row>
    <row r="370" spans="1:5">
      <c r="A370">
        <v>30470</v>
      </c>
      <c r="B370" t="s">
        <v>42</v>
      </c>
      <c r="C370">
        <f t="shared" ca="1" si="31"/>
        <v>24</v>
      </c>
      <c r="D370" t="s">
        <v>3135</v>
      </c>
      <c r="E370" s="508" t="str">
        <f t="shared" ca="1" si="30"/>
        <v>'7.旭川・富良野・名寄・士別地区'!Y24</v>
      </c>
    </row>
    <row r="371" spans="1:5">
      <c r="A371">
        <v>30480</v>
      </c>
      <c r="B371" t="s">
        <v>42</v>
      </c>
      <c r="C371">
        <f t="shared" ca="1" si="31"/>
        <v>25</v>
      </c>
      <c r="D371" t="s">
        <v>3135</v>
      </c>
      <c r="E371" s="508" t="str">
        <f t="shared" ca="1" si="30"/>
        <v>'7.旭川・富良野・名寄・士別地区'!Y25</v>
      </c>
    </row>
    <row r="372" spans="1:5">
      <c r="A372">
        <v>18100</v>
      </c>
      <c r="B372" t="s">
        <v>42</v>
      </c>
      <c r="C372">
        <f t="shared" ca="1" si="27"/>
        <v>11</v>
      </c>
      <c r="D372" t="s">
        <v>3136</v>
      </c>
      <c r="E372" s="508" t="str">
        <f t="shared" ca="1" si="30"/>
        <v>'7.旭川・富良野・名寄・士別地区'!AH11</v>
      </c>
    </row>
    <row r="373" spans="1:5">
      <c r="A373">
        <v>18130</v>
      </c>
      <c r="B373" t="s">
        <v>42</v>
      </c>
      <c r="C373">
        <f t="shared" ca="1" si="27"/>
        <v>13</v>
      </c>
      <c r="D373" t="s">
        <v>3136</v>
      </c>
      <c r="E373" s="508" t="str">
        <f t="shared" ca="1" si="30"/>
        <v>'7.旭川・富良野・名寄・士別地区'!AH13</v>
      </c>
    </row>
    <row r="374" spans="1:5">
      <c r="A374">
        <v>18150</v>
      </c>
      <c r="B374" t="s">
        <v>42</v>
      </c>
      <c r="C374">
        <f t="shared" ca="1" si="27"/>
        <v>15</v>
      </c>
      <c r="D374" t="s">
        <v>3136</v>
      </c>
      <c r="E374" s="508" t="str">
        <f t="shared" ca="1" si="30"/>
        <v>'7.旭川・富良野・名寄・士別地区'!AH15</v>
      </c>
    </row>
    <row r="375" spans="1:5">
      <c r="A375">
        <v>18160</v>
      </c>
      <c r="B375" t="s">
        <v>42</v>
      </c>
      <c r="C375">
        <f t="shared" ca="1" si="27"/>
        <v>16</v>
      </c>
      <c r="D375" t="s">
        <v>3136</v>
      </c>
      <c r="E375" s="508" t="str">
        <f t="shared" ca="1" si="30"/>
        <v>'7.旭川・富良野・名寄・士別地区'!AH16</v>
      </c>
    </row>
    <row r="376" spans="1:5">
      <c r="A376">
        <v>18170</v>
      </c>
      <c r="B376" t="s">
        <v>42</v>
      </c>
      <c r="C376">
        <f t="shared" ca="1" si="27"/>
        <v>17</v>
      </c>
      <c r="D376" t="s">
        <v>3136</v>
      </c>
      <c r="E376" s="508" t="str">
        <f t="shared" ca="1" si="30"/>
        <v>'7.旭川・富良野・名寄・士別地区'!AH17</v>
      </c>
    </row>
    <row r="377" spans="1:5">
      <c r="A377">
        <v>18190</v>
      </c>
      <c r="B377" t="s">
        <v>42</v>
      </c>
      <c r="C377">
        <f t="shared" ca="1" si="27"/>
        <v>18</v>
      </c>
      <c r="D377" t="s">
        <v>3136</v>
      </c>
      <c r="E377" s="508" t="str">
        <f t="shared" ca="1" si="30"/>
        <v>'7.旭川・富良野・名寄・士別地区'!AH18</v>
      </c>
    </row>
    <row r="378" spans="1:5">
      <c r="A378">
        <v>18210</v>
      </c>
      <c r="B378" t="s">
        <v>42</v>
      </c>
      <c r="C378">
        <f t="shared" ca="1" si="27"/>
        <v>19</v>
      </c>
      <c r="D378" t="s">
        <v>3136</v>
      </c>
      <c r="E378" s="508" t="str">
        <f t="shared" ca="1" si="30"/>
        <v>'7.旭川・富良野・名寄・士別地区'!AH19</v>
      </c>
    </row>
    <row r="379" spans="1:5">
      <c r="A379">
        <v>18230</v>
      </c>
      <c r="B379" t="s">
        <v>42</v>
      </c>
      <c r="C379">
        <f t="shared" ca="1" si="27"/>
        <v>20</v>
      </c>
      <c r="D379" t="s">
        <v>3136</v>
      </c>
      <c r="E379" s="508" t="str">
        <f t="shared" ca="1" si="30"/>
        <v>'7.旭川・富良野・名寄・士別地区'!AH20</v>
      </c>
    </row>
    <row r="380" spans="1:5">
      <c r="A380">
        <v>16550</v>
      </c>
      <c r="B380" t="s">
        <v>3143</v>
      </c>
      <c r="C380">
        <f ca="1">MATCH(A380, INDIRECT("'" &amp; B380 &amp; "'!C:C"), 0)</f>
        <v>12</v>
      </c>
      <c r="D380" t="s">
        <v>3132</v>
      </c>
      <c r="E380" s="508" t="str">
        <f t="shared" ca="1" si="30"/>
        <v>'8.留萌・稚内・宗谷地区'!G12</v>
      </c>
    </row>
    <row r="381" spans="1:5">
      <c r="A381">
        <v>16560</v>
      </c>
      <c r="B381" t="s">
        <v>3143</v>
      </c>
      <c r="C381">
        <f t="shared" ref="C381:C394" ca="1" si="32">MATCH(A381, INDIRECT("'" &amp; B381 &amp; "'!C:C"), 0)</f>
        <v>13</v>
      </c>
      <c r="D381" t="s">
        <v>3132</v>
      </c>
      <c r="E381" s="508" t="str">
        <f t="shared" ca="1" si="30"/>
        <v>'8.留萌・稚内・宗谷地区'!G13</v>
      </c>
    </row>
    <row r="382" spans="1:5">
      <c r="A382">
        <v>16620</v>
      </c>
      <c r="B382" t="s">
        <v>44</v>
      </c>
      <c r="C382">
        <f t="shared" ca="1" si="32"/>
        <v>15</v>
      </c>
      <c r="D382" t="s">
        <v>3132</v>
      </c>
      <c r="E382" s="508" t="str">
        <f t="shared" ca="1" si="30"/>
        <v>'8.留萌・稚内・宗谷地区'!G15</v>
      </c>
    </row>
    <row r="383" spans="1:5">
      <c r="A383">
        <v>16630</v>
      </c>
      <c r="B383" t="s">
        <v>44</v>
      </c>
      <c r="C383">
        <f t="shared" ca="1" si="32"/>
        <v>21</v>
      </c>
      <c r="D383" t="s">
        <v>3132</v>
      </c>
      <c r="E383" s="508" t="str">
        <f t="shared" ca="1" si="30"/>
        <v>'8.留萌・稚内・宗谷地区'!G21</v>
      </c>
    </row>
    <row r="384" spans="1:5">
      <c r="A384">
        <v>16640</v>
      </c>
      <c r="B384" t="s">
        <v>44</v>
      </c>
      <c r="C384">
        <f t="shared" ca="1" si="32"/>
        <v>22</v>
      </c>
      <c r="D384" t="s">
        <v>3132</v>
      </c>
      <c r="E384" s="508" t="str">
        <f t="shared" ca="1" si="30"/>
        <v>'8.留萌・稚内・宗谷地区'!G22</v>
      </c>
    </row>
    <row r="385" spans="1:5">
      <c r="A385">
        <v>16650</v>
      </c>
      <c r="B385" t="s">
        <v>44</v>
      </c>
      <c r="C385">
        <f t="shared" ca="1" si="32"/>
        <v>23</v>
      </c>
      <c r="D385" t="s">
        <v>3132</v>
      </c>
      <c r="E385" s="508" t="str">
        <f t="shared" ca="1" si="30"/>
        <v>'8.留萌・稚内・宗谷地区'!G23</v>
      </c>
    </row>
    <row r="386" spans="1:5">
      <c r="A386">
        <v>16690</v>
      </c>
      <c r="B386" t="s">
        <v>44</v>
      </c>
      <c r="C386">
        <f t="shared" ca="1" si="32"/>
        <v>25</v>
      </c>
      <c r="D386" t="s">
        <v>3132</v>
      </c>
      <c r="E386" s="508" t="str">
        <f t="shared" ca="1" si="30"/>
        <v>'8.留萌・稚内・宗谷地区'!G25</v>
      </c>
    </row>
    <row r="387" spans="1:5">
      <c r="A387">
        <v>16700</v>
      </c>
      <c r="B387" t="s">
        <v>44</v>
      </c>
      <c r="C387">
        <f t="shared" ca="1" si="32"/>
        <v>26</v>
      </c>
      <c r="D387" t="s">
        <v>3132</v>
      </c>
      <c r="E387" s="508" t="str">
        <f t="shared" ca="1" si="30"/>
        <v>'8.留萌・稚内・宗谷地区'!G26</v>
      </c>
    </row>
    <row r="388" spans="1:5">
      <c r="A388">
        <v>30430</v>
      </c>
      <c r="B388" t="s">
        <v>44</v>
      </c>
      <c r="C388">
        <f t="shared" ca="1" si="32"/>
        <v>27</v>
      </c>
      <c r="D388" t="s">
        <v>3132</v>
      </c>
      <c r="E388" s="508" t="str">
        <f t="shared" ca="1" si="30"/>
        <v>'8.留萌・稚内・宗谷地区'!G27</v>
      </c>
    </row>
    <row r="389" spans="1:5">
      <c r="A389">
        <v>30400</v>
      </c>
      <c r="B389" t="s">
        <v>44</v>
      </c>
      <c r="C389">
        <f t="shared" ca="1" si="32"/>
        <v>28</v>
      </c>
      <c r="D389" t="s">
        <v>3132</v>
      </c>
      <c r="E389" s="508" t="str">
        <f t="shared" ca="1" si="30"/>
        <v>'8.留萌・稚内・宗谷地区'!G28</v>
      </c>
    </row>
    <row r="390" spans="1:5">
      <c r="A390">
        <v>30410</v>
      </c>
      <c r="B390" t="s">
        <v>44</v>
      </c>
      <c r="C390">
        <f t="shared" ca="1" si="32"/>
        <v>29</v>
      </c>
      <c r="D390" t="s">
        <v>3132</v>
      </c>
      <c r="E390" s="508" t="str">
        <f t="shared" ca="1" si="30"/>
        <v>'8.留萌・稚内・宗谷地区'!G29</v>
      </c>
    </row>
    <row r="391" spans="1:5">
      <c r="A391">
        <v>30340</v>
      </c>
      <c r="B391" t="s">
        <v>44</v>
      </c>
      <c r="C391">
        <f t="shared" ca="1" si="32"/>
        <v>30</v>
      </c>
      <c r="D391" t="s">
        <v>3132</v>
      </c>
      <c r="E391" s="508" t="str">
        <f t="shared" ca="1" si="30"/>
        <v>'8.留萌・稚内・宗谷地区'!G30</v>
      </c>
    </row>
    <row r="392" spans="1:5">
      <c r="A392">
        <v>30350</v>
      </c>
      <c r="B392" t="s">
        <v>44</v>
      </c>
      <c r="C392">
        <f t="shared" ca="1" si="32"/>
        <v>31</v>
      </c>
      <c r="D392" t="s">
        <v>3132</v>
      </c>
      <c r="E392" s="508" t="str">
        <f t="shared" ca="1" si="30"/>
        <v>'8.留萌・稚内・宗谷地区'!G31</v>
      </c>
    </row>
    <row r="393" spans="1:5">
      <c r="A393">
        <v>30370</v>
      </c>
      <c r="B393" t="s">
        <v>44</v>
      </c>
      <c r="C393">
        <f t="shared" ca="1" si="32"/>
        <v>32</v>
      </c>
      <c r="D393" t="s">
        <v>3132</v>
      </c>
      <c r="E393" s="508" t="str">
        <f t="shared" ca="1" si="30"/>
        <v>'8.留萌・稚内・宗谷地区'!G32</v>
      </c>
    </row>
    <row r="394" spans="1:5">
      <c r="A394">
        <v>30390</v>
      </c>
      <c r="B394" t="s">
        <v>44</v>
      </c>
      <c r="C394">
        <f t="shared" ca="1" si="32"/>
        <v>33</v>
      </c>
      <c r="D394" t="s">
        <v>3132</v>
      </c>
      <c r="E394" s="508" t="str">
        <f t="shared" ca="1" si="30"/>
        <v>'8.留萌・稚内・宗谷地区'!G33</v>
      </c>
    </row>
    <row r="395" spans="1:5">
      <c r="A395">
        <v>30160</v>
      </c>
      <c r="B395" t="s">
        <v>44</v>
      </c>
      <c r="C395">
        <f ca="1">MATCH(A395, INDIRECT("'" &amp; B395 &amp; "'!L:L"), 0)</f>
        <v>11</v>
      </c>
      <c r="D395" t="s">
        <v>3134</v>
      </c>
      <c r="E395" s="508" t="str">
        <f t="shared" ca="1" si="30"/>
        <v>'8.留萌・稚内・宗谷地区'!P11</v>
      </c>
    </row>
    <row r="396" spans="1:5">
      <c r="A396">
        <v>30170</v>
      </c>
      <c r="B396" t="s">
        <v>44</v>
      </c>
      <c r="C396">
        <f t="shared" ref="C396:C408" ca="1" si="33">MATCH(A396, INDIRECT("'" &amp; B396 &amp; "'!L:L"), 0)</f>
        <v>12</v>
      </c>
      <c r="D396" t="s">
        <v>3134</v>
      </c>
      <c r="E396" s="508" t="str">
        <f t="shared" ca="1" si="30"/>
        <v>'8.留萌・稚内・宗谷地区'!P12</v>
      </c>
    </row>
    <row r="397" spans="1:5">
      <c r="A397">
        <v>30180</v>
      </c>
      <c r="B397" t="s">
        <v>44</v>
      </c>
      <c r="C397">
        <f t="shared" ca="1" si="33"/>
        <v>13</v>
      </c>
      <c r="D397" t="s">
        <v>3134</v>
      </c>
      <c r="E397" s="508" t="str">
        <f t="shared" ca="1" si="30"/>
        <v>'8.留萌・稚内・宗谷地区'!P13</v>
      </c>
    </row>
    <row r="398" spans="1:5">
      <c r="A398">
        <v>30195</v>
      </c>
      <c r="B398" t="s">
        <v>44</v>
      </c>
      <c r="C398">
        <f t="shared" ca="1" si="33"/>
        <v>14</v>
      </c>
      <c r="D398" t="s">
        <v>3134</v>
      </c>
      <c r="E398" s="508" t="str">
        <f t="shared" ca="1" si="30"/>
        <v>'8.留萌・稚内・宗谷地区'!P14</v>
      </c>
    </row>
    <row r="399" spans="1:5">
      <c r="A399">
        <v>30202</v>
      </c>
      <c r="B399" t="s">
        <v>44</v>
      </c>
      <c r="C399">
        <f t="shared" ca="1" si="33"/>
        <v>16</v>
      </c>
      <c r="D399" t="s">
        <v>3134</v>
      </c>
      <c r="E399" s="508" t="str">
        <f t="shared" ca="1" si="30"/>
        <v>'8.留萌・稚内・宗谷地区'!P16</v>
      </c>
    </row>
    <row r="400" spans="1:5">
      <c r="A400">
        <v>30210</v>
      </c>
      <c r="B400" t="s">
        <v>44</v>
      </c>
      <c r="C400">
        <f t="shared" ca="1" si="33"/>
        <v>17</v>
      </c>
      <c r="D400" t="s">
        <v>3134</v>
      </c>
      <c r="E400" s="508" t="str">
        <f t="shared" ca="1" si="30"/>
        <v>'8.留萌・稚内・宗谷地区'!P17</v>
      </c>
    </row>
    <row r="401" spans="1:5">
      <c r="A401">
        <v>30220</v>
      </c>
      <c r="B401" t="s">
        <v>44</v>
      </c>
      <c r="C401">
        <f t="shared" ca="1" si="33"/>
        <v>18</v>
      </c>
      <c r="D401" t="s">
        <v>3134</v>
      </c>
      <c r="E401" s="508" t="str">
        <f t="shared" ca="1" si="30"/>
        <v>'8.留萌・稚内・宗谷地区'!P18</v>
      </c>
    </row>
    <row r="402" spans="1:5">
      <c r="A402">
        <v>30240</v>
      </c>
      <c r="B402" t="s">
        <v>44</v>
      </c>
      <c r="C402">
        <f t="shared" ca="1" si="33"/>
        <v>19</v>
      </c>
      <c r="D402" t="s">
        <v>3134</v>
      </c>
      <c r="E402" s="508" t="str">
        <f t="shared" ca="1" si="30"/>
        <v>'8.留萌・稚内・宗谷地区'!P19</v>
      </c>
    </row>
    <row r="403" spans="1:5">
      <c r="A403">
        <v>30250</v>
      </c>
      <c r="B403" t="s">
        <v>44</v>
      </c>
      <c r="C403">
        <f t="shared" ca="1" si="33"/>
        <v>20</v>
      </c>
      <c r="D403" t="s">
        <v>3134</v>
      </c>
      <c r="E403" s="508" t="str">
        <f t="shared" ca="1" si="30"/>
        <v>'8.留萌・稚内・宗谷地区'!P20</v>
      </c>
    </row>
    <row r="404" spans="1:5">
      <c r="A404">
        <v>30110</v>
      </c>
      <c r="B404" t="s">
        <v>44</v>
      </c>
      <c r="C404">
        <f t="shared" ca="1" si="33"/>
        <v>21</v>
      </c>
      <c r="D404" t="s">
        <v>3134</v>
      </c>
      <c r="E404" s="508" t="str">
        <f t="shared" ca="1" si="30"/>
        <v>'8.留萌・稚内・宗谷地区'!P21</v>
      </c>
    </row>
    <row r="405" spans="1:5">
      <c r="A405">
        <v>30120</v>
      </c>
      <c r="B405" t="s">
        <v>44</v>
      </c>
      <c r="C405">
        <f t="shared" ca="1" si="33"/>
        <v>22</v>
      </c>
      <c r="D405" t="s">
        <v>3134</v>
      </c>
      <c r="E405" s="508" t="str">
        <f t="shared" ca="1" si="30"/>
        <v>'8.留萌・稚内・宗谷地区'!P22</v>
      </c>
    </row>
    <row r="406" spans="1:5">
      <c r="A406">
        <v>30130</v>
      </c>
      <c r="B406" t="s">
        <v>44</v>
      </c>
      <c r="C406">
        <f t="shared" ca="1" si="33"/>
        <v>23</v>
      </c>
      <c r="D406" t="s">
        <v>3134</v>
      </c>
      <c r="E406" s="508" t="str">
        <f t="shared" ca="1" si="30"/>
        <v>'8.留萌・稚内・宗谷地区'!P23</v>
      </c>
    </row>
    <row r="407" spans="1:5">
      <c r="A407">
        <v>30131</v>
      </c>
      <c r="B407" t="s">
        <v>44</v>
      </c>
      <c r="C407">
        <f t="shared" ca="1" si="33"/>
        <v>24</v>
      </c>
      <c r="D407" t="s">
        <v>3134</v>
      </c>
      <c r="E407" s="508" t="str">
        <f t="shared" ca="1" si="30"/>
        <v>'8.留萌・稚内・宗谷地区'!P24</v>
      </c>
    </row>
    <row r="408" spans="1:5">
      <c r="A408">
        <v>30140</v>
      </c>
      <c r="B408" t="s">
        <v>44</v>
      </c>
      <c r="C408">
        <f t="shared" ca="1" si="33"/>
        <v>25</v>
      </c>
      <c r="D408" t="s">
        <v>3134</v>
      </c>
      <c r="E408" s="508" t="str">
        <f t="shared" ca="1" si="30"/>
        <v>'8.留萌・稚内・宗谷地区'!P25</v>
      </c>
    </row>
    <row r="409" spans="1:5">
      <c r="A409">
        <v>30090</v>
      </c>
      <c r="B409" t="s">
        <v>44</v>
      </c>
      <c r="C409">
        <f ca="1">MATCH(A409, INDIRECT("'" &amp; B409 &amp; "'!U:U"), 0)</f>
        <v>11</v>
      </c>
      <c r="D409" t="s">
        <v>3135</v>
      </c>
      <c r="E409" s="508" t="str">
        <f t="shared" ca="1" si="30"/>
        <v>'8.留萌・稚内・宗谷地区'!Y11</v>
      </c>
    </row>
    <row r="410" spans="1:5">
      <c r="A410">
        <v>30070</v>
      </c>
      <c r="B410" t="s">
        <v>44</v>
      </c>
      <c r="C410">
        <f t="shared" ref="C410:C412" ca="1" si="34">MATCH(A410, INDIRECT("'" &amp; B410 &amp; "'!U:U"), 0)</f>
        <v>13</v>
      </c>
      <c r="D410" t="s">
        <v>3135</v>
      </c>
      <c r="E410" s="508" t="str">
        <f t="shared" ca="1" si="30"/>
        <v>'8.留萌・稚内・宗谷地区'!Y13</v>
      </c>
    </row>
    <row r="411" spans="1:5">
      <c r="A411">
        <v>30100</v>
      </c>
      <c r="B411" t="s">
        <v>44</v>
      </c>
      <c r="C411">
        <f t="shared" ca="1" si="34"/>
        <v>14</v>
      </c>
      <c r="D411" t="s">
        <v>3135</v>
      </c>
      <c r="E411" s="508" t="str">
        <f t="shared" ca="1" si="30"/>
        <v>'8.留萌・稚内・宗谷地区'!Y14</v>
      </c>
    </row>
    <row r="412" spans="1:5">
      <c r="A412">
        <v>30010</v>
      </c>
      <c r="B412" t="s">
        <v>44</v>
      </c>
      <c r="C412">
        <f t="shared" ca="1" si="34"/>
        <v>15</v>
      </c>
      <c r="D412" t="s">
        <v>3135</v>
      </c>
      <c r="E412" s="508" t="str">
        <f t="shared" ca="1" si="30"/>
        <v>'8.留萌・稚内・宗谷地区'!Y15</v>
      </c>
    </row>
    <row r="413" spans="1:5">
      <c r="A413">
        <v>16670</v>
      </c>
      <c r="B413" t="s">
        <v>44</v>
      </c>
      <c r="C413">
        <f ca="1">MATCH(A413, INDIRECT("'" &amp; B413 &amp; "'!AD:AD"), 0)</f>
        <v>13</v>
      </c>
      <c r="D413" t="s">
        <v>3136</v>
      </c>
      <c r="E413" s="508" t="str">
        <f ca="1">"'" &amp; B413 &amp; "'!" &amp; D413 &amp; C413</f>
        <v>'8.留萌・稚内・宗谷地区'!AH13</v>
      </c>
    </row>
    <row r="414" spans="1:5">
      <c r="A414">
        <v>16660</v>
      </c>
      <c r="B414" t="s">
        <v>44</v>
      </c>
      <c r="C414">
        <f ca="1">MATCH(A414, INDIRECT("'" &amp; B414 &amp; "'!AD:AD"), 0)</f>
        <v>14</v>
      </c>
      <c r="D414" t="s">
        <v>3136</v>
      </c>
      <c r="E414" s="508" t="str">
        <f ca="1">"'" &amp; B414 &amp; "'!" &amp; D414 &amp; C414</f>
        <v>'8.留萌・稚内・宗谷地区'!AH14</v>
      </c>
    </row>
    <row r="415" spans="1:5">
      <c r="A415">
        <v>30280</v>
      </c>
      <c r="B415" t="s">
        <v>44</v>
      </c>
      <c r="C415">
        <f t="shared" ref="C415:C417" ca="1" si="35">MATCH(A415, INDIRECT("'" &amp; B415 &amp; "'!AD:AD"), 0)</f>
        <v>21</v>
      </c>
      <c r="D415" t="s">
        <v>3136</v>
      </c>
      <c r="E415" s="508" t="str">
        <f t="shared" ca="1" si="30"/>
        <v>'8.留萌・稚内・宗谷地区'!AH21</v>
      </c>
    </row>
    <row r="416" spans="1:5">
      <c r="A416">
        <v>30300</v>
      </c>
      <c r="B416" t="s">
        <v>44</v>
      </c>
      <c r="C416">
        <f t="shared" ca="1" si="35"/>
        <v>23</v>
      </c>
      <c r="D416" t="s">
        <v>3136</v>
      </c>
      <c r="E416" s="508" t="str">
        <f t="shared" ca="1" si="30"/>
        <v>'8.留萌・稚内・宗谷地区'!AH23</v>
      </c>
    </row>
    <row r="417" spans="1:5">
      <c r="A417">
        <v>30310</v>
      </c>
      <c r="B417" t="s">
        <v>44</v>
      </c>
      <c r="C417">
        <f t="shared" ca="1" si="35"/>
        <v>24</v>
      </c>
      <c r="D417" t="s">
        <v>3136</v>
      </c>
      <c r="E417" s="508" t="str">
        <f t="shared" ca="1" si="30"/>
        <v>'8.留萌・稚内・宗谷地区'!AH24</v>
      </c>
    </row>
    <row r="418" spans="1:5">
      <c r="A418">
        <v>19020</v>
      </c>
      <c r="B418" t="s">
        <v>3144</v>
      </c>
      <c r="C418">
        <f t="shared" ref="C418:C427" ca="1" si="36">MATCH(A418, INDIRECT("'" &amp; B418 &amp; "'!C:C"), 0)</f>
        <v>11</v>
      </c>
      <c r="D418" t="s">
        <v>3132</v>
      </c>
      <c r="E418" s="508" t="str">
        <f t="shared" ref="E418:E481" ca="1" si="37">"'" &amp; B418 &amp; "'!" &amp; D418 &amp; C418</f>
        <v>'9.北見・網走・紋別地区'!G11</v>
      </c>
    </row>
    <row r="419" spans="1:5">
      <c r="A419">
        <v>19030</v>
      </c>
      <c r="B419" t="s">
        <v>3144</v>
      </c>
      <c r="C419">
        <f t="shared" ca="1" si="36"/>
        <v>12</v>
      </c>
      <c r="D419" t="s">
        <v>3132</v>
      </c>
      <c r="E419" s="508" t="str">
        <f t="shared" ca="1" si="37"/>
        <v>'9.北見・網走・紋別地区'!G12</v>
      </c>
    </row>
    <row r="420" spans="1:5">
      <c r="A420">
        <v>19040</v>
      </c>
      <c r="B420" t="s">
        <v>45</v>
      </c>
      <c r="C420">
        <f t="shared" ca="1" si="36"/>
        <v>13</v>
      </c>
      <c r="D420" t="s">
        <v>3132</v>
      </c>
      <c r="E420" s="508" t="str">
        <f t="shared" ca="1" si="37"/>
        <v>'9.北見・網走・紋別地区'!G13</v>
      </c>
    </row>
    <row r="421" spans="1:5">
      <c r="A421">
        <v>19060</v>
      </c>
      <c r="B421" t="s">
        <v>45</v>
      </c>
      <c r="C421">
        <f t="shared" ca="1" si="36"/>
        <v>14</v>
      </c>
      <c r="D421" t="s">
        <v>3132</v>
      </c>
      <c r="E421" s="508" t="str">
        <f t="shared" ca="1" si="37"/>
        <v>'9.北見・網走・紋別地区'!G14</v>
      </c>
    </row>
    <row r="422" spans="1:5">
      <c r="A422">
        <v>19070</v>
      </c>
      <c r="B422" t="s">
        <v>45</v>
      </c>
      <c r="C422">
        <f t="shared" ca="1" si="36"/>
        <v>15</v>
      </c>
      <c r="D422" t="s">
        <v>3132</v>
      </c>
      <c r="E422" s="508" t="str">
        <f t="shared" ca="1" si="37"/>
        <v>'9.北見・網走・紋別地区'!G15</v>
      </c>
    </row>
    <row r="423" spans="1:5">
      <c r="A423">
        <v>19080</v>
      </c>
      <c r="B423" t="s">
        <v>45</v>
      </c>
      <c r="C423">
        <f t="shared" ca="1" si="36"/>
        <v>16</v>
      </c>
      <c r="D423" t="s">
        <v>3132</v>
      </c>
      <c r="E423" s="508" t="str">
        <f t="shared" ca="1" si="37"/>
        <v>'9.北見・網走・紋別地区'!G16</v>
      </c>
    </row>
    <row r="424" spans="1:5">
      <c r="A424">
        <v>19100</v>
      </c>
      <c r="B424" t="s">
        <v>45</v>
      </c>
      <c r="C424">
        <f t="shared" ca="1" si="36"/>
        <v>17</v>
      </c>
      <c r="D424" t="s">
        <v>3132</v>
      </c>
      <c r="E424" s="508" t="str">
        <f ca="1">"'" &amp; B424 &amp; "'!" &amp; D424 &amp; C424</f>
        <v>'9.北見・網走・紋別地区'!G17</v>
      </c>
    </row>
    <row r="425" spans="1:5">
      <c r="A425">
        <v>19090</v>
      </c>
      <c r="B425" t="s">
        <v>45</v>
      </c>
      <c r="C425">
        <f t="shared" ca="1" si="36"/>
        <v>18</v>
      </c>
      <c r="D425" t="s">
        <v>3132</v>
      </c>
      <c r="E425" s="508" t="str">
        <f t="shared" ca="1" si="37"/>
        <v>'9.北見・網走・紋別地区'!G18</v>
      </c>
    </row>
    <row r="426" spans="1:5">
      <c r="A426">
        <v>19140</v>
      </c>
      <c r="B426" t="s">
        <v>45</v>
      </c>
      <c r="C426">
        <f t="shared" ca="1" si="36"/>
        <v>19</v>
      </c>
      <c r="D426" t="s">
        <v>3132</v>
      </c>
      <c r="E426" s="508" t="str">
        <f ca="1">"'" &amp; B426 &amp; "'!" &amp; D426 &amp; C426</f>
        <v>'9.北見・網走・紋別地区'!G19</v>
      </c>
    </row>
    <row r="427" spans="1:5">
      <c r="A427">
        <v>19200</v>
      </c>
      <c r="B427" t="s">
        <v>45</v>
      </c>
      <c r="C427">
        <f t="shared" ca="1" si="36"/>
        <v>20</v>
      </c>
      <c r="D427" t="s">
        <v>3132</v>
      </c>
      <c r="E427" s="508" t="str">
        <f ca="1">"'" &amp; B427 &amp; "'!" &amp; D427 &amp; C427</f>
        <v>'9.北見・網走・紋別地区'!G20</v>
      </c>
    </row>
    <row r="428" spans="1:5">
      <c r="A428">
        <v>19110</v>
      </c>
      <c r="B428" t="s">
        <v>45</v>
      </c>
      <c r="C428">
        <f ca="1">MATCH(A428, INDIRECT("'" &amp; B428 &amp; "'!C:C"), 0)</f>
        <v>21</v>
      </c>
      <c r="D428" t="s">
        <v>3132</v>
      </c>
      <c r="E428" s="508" t="str">
        <f t="shared" ca="1" si="37"/>
        <v>'9.北見・網走・紋別地区'!G21</v>
      </c>
    </row>
    <row r="429" spans="1:5">
      <c r="A429">
        <v>19160</v>
      </c>
      <c r="B429" t="s">
        <v>45</v>
      </c>
      <c r="C429">
        <f t="shared" ref="C429:C443" ca="1" si="38">MATCH(A429, INDIRECT("'" &amp; B429 &amp; "'!L:L"), 0)</f>
        <v>11</v>
      </c>
      <c r="D429" t="s">
        <v>3134</v>
      </c>
      <c r="E429" s="508" t="str">
        <f t="shared" ca="1" si="37"/>
        <v>'9.北見・網走・紋別地区'!P11</v>
      </c>
    </row>
    <row r="430" spans="1:5">
      <c r="A430">
        <v>19170</v>
      </c>
      <c r="B430" t="s">
        <v>45</v>
      </c>
      <c r="C430">
        <f t="shared" ca="1" si="38"/>
        <v>12</v>
      </c>
      <c r="D430" t="s">
        <v>3134</v>
      </c>
      <c r="E430" s="508" t="str">
        <f t="shared" ca="1" si="37"/>
        <v>'9.北見・網走・紋別地区'!P12</v>
      </c>
    </row>
    <row r="431" spans="1:5">
      <c r="A431">
        <v>19180</v>
      </c>
      <c r="B431" t="s">
        <v>45</v>
      </c>
      <c r="C431">
        <f t="shared" ca="1" si="38"/>
        <v>13</v>
      </c>
      <c r="D431" t="s">
        <v>3134</v>
      </c>
      <c r="E431" s="508" t="str">
        <f t="shared" ca="1" si="37"/>
        <v>'9.北見・網走・紋別地区'!P13</v>
      </c>
    </row>
    <row r="432" spans="1:5">
      <c r="A432">
        <v>19190</v>
      </c>
      <c r="B432" t="s">
        <v>45</v>
      </c>
      <c r="C432">
        <f t="shared" ca="1" si="38"/>
        <v>14</v>
      </c>
      <c r="D432" t="s">
        <v>3134</v>
      </c>
      <c r="E432" s="508" t="str">
        <f t="shared" ca="1" si="37"/>
        <v>'9.北見・網走・紋別地区'!P14</v>
      </c>
    </row>
    <row r="433" spans="1:5">
      <c r="A433">
        <v>19210</v>
      </c>
      <c r="B433" t="s">
        <v>45</v>
      </c>
      <c r="C433">
        <f t="shared" ca="1" si="38"/>
        <v>15</v>
      </c>
      <c r="D433" t="s">
        <v>3134</v>
      </c>
      <c r="E433" s="508" t="str">
        <f t="shared" ca="1" si="37"/>
        <v>'9.北見・網走・紋別地区'!P15</v>
      </c>
    </row>
    <row r="434" spans="1:5">
      <c r="A434">
        <v>19220</v>
      </c>
      <c r="B434" t="s">
        <v>45</v>
      </c>
      <c r="C434">
        <f t="shared" ca="1" si="38"/>
        <v>16</v>
      </c>
      <c r="D434" t="s">
        <v>3134</v>
      </c>
      <c r="E434" s="508" t="str">
        <f t="shared" ca="1" si="37"/>
        <v>'9.北見・網走・紋別地区'!P16</v>
      </c>
    </row>
    <row r="435" spans="1:5">
      <c r="A435">
        <v>19240</v>
      </c>
      <c r="B435" t="s">
        <v>45</v>
      </c>
      <c r="C435">
        <f t="shared" ca="1" si="38"/>
        <v>17</v>
      </c>
      <c r="D435" t="s">
        <v>3134</v>
      </c>
      <c r="E435" s="508" t="str">
        <f t="shared" ca="1" si="37"/>
        <v>'9.北見・網走・紋別地区'!P17</v>
      </c>
    </row>
    <row r="436" spans="1:5">
      <c r="A436">
        <v>19310</v>
      </c>
      <c r="B436" t="s">
        <v>45</v>
      </c>
      <c r="C436">
        <f t="shared" ca="1" si="38"/>
        <v>18</v>
      </c>
      <c r="D436" t="s">
        <v>3134</v>
      </c>
      <c r="E436" s="508" t="str">
        <f ca="1">"'" &amp; B436 &amp; "'!" &amp; D436 &amp; C436</f>
        <v>'9.北見・網走・紋別地区'!P18</v>
      </c>
    </row>
    <row r="437" spans="1:5">
      <c r="A437">
        <v>19250</v>
      </c>
      <c r="B437" t="s">
        <v>45</v>
      </c>
      <c r="C437">
        <f t="shared" ca="1" si="38"/>
        <v>19</v>
      </c>
      <c r="D437" t="s">
        <v>3134</v>
      </c>
      <c r="E437" s="508" t="str">
        <f t="shared" ca="1" si="37"/>
        <v>'9.北見・網走・紋別地区'!P19</v>
      </c>
    </row>
    <row r="438" spans="1:5">
      <c r="A438">
        <v>19260</v>
      </c>
      <c r="B438" t="s">
        <v>45</v>
      </c>
      <c r="C438">
        <f t="shared" ca="1" si="38"/>
        <v>20</v>
      </c>
      <c r="D438" t="s">
        <v>3134</v>
      </c>
      <c r="E438" s="508" t="str">
        <f t="shared" ca="1" si="37"/>
        <v>'9.北見・網走・紋別地区'!P20</v>
      </c>
    </row>
    <row r="439" spans="1:5">
      <c r="A439">
        <v>19280</v>
      </c>
      <c r="B439" t="s">
        <v>45</v>
      </c>
      <c r="C439">
        <f t="shared" ca="1" si="38"/>
        <v>21</v>
      </c>
      <c r="D439" t="s">
        <v>3134</v>
      </c>
      <c r="E439" s="508" t="str">
        <f t="shared" ca="1" si="37"/>
        <v>'9.北見・網走・紋別地区'!P21</v>
      </c>
    </row>
    <row r="440" spans="1:5">
      <c r="A440">
        <v>19320</v>
      </c>
      <c r="B440" t="s">
        <v>45</v>
      </c>
      <c r="C440">
        <f t="shared" ca="1" si="38"/>
        <v>23</v>
      </c>
      <c r="D440" t="s">
        <v>3134</v>
      </c>
      <c r="E440" s="508" t="str">
        <f t="shared" ca="1" si="37"/>
        <v>'9.北見・網走・紋別地区'!P23</v>
      </c>
    </row>
    <row r="441" spans="1:5">
      <c r="A441">
        <v>19330</v>
      </c>
      <c r="B441" t="s">
        <v>45</v>
      </c>
      <c r="C441">
        <f t="shared" ca="1" si="38"/>
        <v>24</v>
      </c>
      <c r="D441" t="s">
        <v>3134</v>
      </c>
      <c r="E441" s="508" t="str">
        <f t="shared" ca="1" si="37"/>
        <v>'9.北見・網走・紋別地区'!P24</v>
      </c>
    </row>
    <row r="442" spans="1:5">
      <c r="A442">
        <v>19350</v>
      </c>
      <c r="B442" t="s">
        <v>45</v>
      </c>
      <c r="C442">
        <f t="shared" ca="1" si="38"/>
        <v>26</v>
      </c>
      <c r="D442" t="s">
        <v>3134</v>
      </c>
      <c r="E442" s="508" t="str">
        <f t="shared" ca="1" si="37"/>
        <v>'9.北見・網走・紋別地区'!P26</v>
      </c>
    </row>
    <row r="443" spans="1:5">
      <c r="A443">
        <v>19360</v>
      </c>
      <c r="B443" t="s">
        <v>45</v>
      </c>
      <c r="C443">
        <f t="shared" ca="1" si="38"/>
        <v>27</v>
      </c>
      <c r="D443" t="s">
        <v>3134</v>
      </c>
      <c r="E443" s="508" t="str">
        <f t="shared" ca="1" si="37"/>
        <v>'9.北見・網走・紋別地区'!P27</v>
      </c>
    </row>
    <row r="444" spans="1:5">
      <c r="A444">
        <v>19370</v>
      </c>
      <c r="B444" t="s">
        <v>45</v>
      </c>
      <c r="C444">
        <f ca="1">MATCH(A444, INDIRECT("'" &amp; B444 &amp; "'!L:L"), 0)</f>
        <v>28</v>
      </c>
      <c r="D444" t="s">
        <v>3134</v>
      </c>
      <c r="E444" s="508" t="str">
        <f t="shared" ca="1" si="37"/>
        <v>'9.北見・網走・紋別地区'!P28</v>
      </c>
    </row>
    <row r="445" spans="1:5">
      <c r="A445">
        <v>31260</v>
      </c>
      <c r="B445" t="s">
        <v>45</v>
      </c>
      <c r="C445">
        <f ca="1">MATCH(A445, INDIRECT("'" &amp; B445 &amp; "'!U:U"), 0)</f>
        <v>11</v>
      </c>
      <c r="D445" t="s">
        <v>3135</v>
      </c>
      <c r="E445" s="508" t="str">
        <f ca="1">"'" &amp; B445 &amp; "'!" &amp; D445 &amp; C445</f>
        <v>'9.北見・網走・紋別地区'!Y11</v>
      </c>
    </row>
    <row r="446" spans="1:5">
      <c r="A446">
        <v>31010</v>
      </c>
      <c r="B446" t="s">
        <v>45</v>
      </c>
      <c r="C446">
        <f t="shared" ref="C446:C451" ca="1" si="39">MATCH(A446, INDIRECT("'" &amp; B446 &amp; "'!U:U"), 0)</f>
        <v>12</v>
      </c>
      <c r="D446" t="s">
        <v>3135</v>
      </c>
      <c r="E446" s="508" t="str">
        <f t="shared" ca="1" si="37"/>
        <v>'9.北見・網走・紋別地区'!Y12</v>
      </c>
    </row>
    <row r="447" spans="1:5">
      <c r="A447">
        <v>31030</v>
      </c>
      <c r="B447" t="s">
        <v>45</v>
      </c>
      <c r="C447">
        <f t="shared" ca="1" si="39"/>
        <v>13</v>
      </c>
      <c r="D447" t="s">
        <v>3135</v>
      </c>
      <c r="E447" s="508" t="str">
        <f t="shared" ca="1" si="37"/>
        <v>'9.北見・網走・紋別地区'!Y13</v>
      </c>
    </row>
    <row r="448" spans="1:5">
      <c r="A448">
        <v>31040</v>
      </c>
      <c r="B448" t="s">
        <v>45</v>
      </c>
      <c r="C448">
        <f t="shared" ca="1" si="39"/>
        <v>14</v>
      </c>
      <c r="D448" t="s">
        <v>3135</v>
      </c>
      <c r="E448" s="508" t="str">
        <f t="shared" ca="1" si="37"/>
        <v>'9.北見・網走・紋別地区'!Y14</v>
      </c>
    </row>
    <row r="449" spans="1:5">
      <c r="A449">
        <v>31050</v>
      </c>
      <c r="B449" t="s">
        <v>45</v>
      </c>
      <c r="C449">
        <f t="shared" ca="1" si="39"/>
        <v>15</v>
      </c>
      <c r="D449" t="s">
        <v>3135</v>
      </c>
      <c r="E449" s="508" t="str">
        <f t="shared" ca="1" si="37"/>
        <v>'9.北見・網走・紋別地区'!Y15</v>
      </c>
    </row>
    <row r="450" spans="1:5">
      <c r="A450">
        <v>31230</v>
      </c>
      <c r="B450" t="s">
        <v>45</v>
      </c>
      <c r="C450">
        <f t="shared" ca="1" si="39"/>
        <v>16</v>
      </c>
      <c r="D450" t="s">
        <v>3135</v>
      </c>
      <c r="E450" s="508" t="str">
        <f ca="1">"'" &amp; B450 &amp; "'!" &amp; D450 &amp; C450</f>
        <v>'9.北見・網走・紋別地区'!Y16</v>
      </c>
    </row>
    <row r="451" spans="1:5">
      <c r="A451">
        <v>31240</v>
      </c>
      <c r="B451" t="s">
        <v>45</v>
      </c>
      <c r="C451">
        <f t="shared" ca="1" si="39"/>
        <v>17</v>
      </c>
      <c r="D451" t="s">
        <v>3135</v>
      </c>
      <c r="E451" s="508" t="str">
        <f ca="1">"'" &amp; B451 &amp; "'!" &amp; D451 &amp; C451</f>
        <v>'9.北見・網走・紋別地区'!Y17</v>
      </c>
    </row>
    <row r="452" spans="1:5">
      <c r="A452">
        <v>31120</v>
      </c>
      <c r="B452" t="s">
        <v>45</v>
      </c>
      <c r="C452">
        <f ca="1">MATCH(A452, INDIRECT("'" &amp; B452 &amp; "'!AD:AD"), 0)</f>
        <v>12</v>
      </c>
      <c r="D452" t="s">
        <v>3136</v>
      </c>
      <c r="E452" s="508" t="str">
        <f ca="1">"'" &amp; B452 &amp; "'!" &amp; D452 &amp; C452</f>
        <v>'9.北見・網走・紋別地区'!AH12</v>
      </c>
    </row>
    <row r="453" spans="1:5">
      <c r="A453">
        <v>31130</v>
      </c>
      <c r="B453" t="s">
        <v>45</v>
      </c>
      <c r="C453">
        <f ca="1">MATCH(A453, INDIRECT("'" &amp; B453 &amp; "'!AD:AD"), 0)</f>
        <v>13</v>
      </c>
      <c r="D453" t="s">
        <v>3136</v>
      </c>
      <c r="E453" s="508" t="str">
        <f ca="1">"'" &amp; B453 &amp; "'!" &amp; D453 &amp; C453</f>
        <v>'9.北見・網走・紋別地区'!AH13</v>
      </c>
    </row>
    <row r="454" spans="1:5">
      <c r="A454">
        <v>31060</v>
      </c>
      <c r="B454" t="s">
        <v>45</v>
      </c>
      <c r="C454">
        <f t="shared" ref="C454:C509" ca="1" si="40">MATCH(A454, INDIRECT("'" &amp; B454 &amp; "'!AD:AD"), 0)</f>
        <v>14</v>
      </c>
      <c r="D454" t="s">
        <v>3136</v>
      </c>
      <c r="E454" s="508" t="str">
        <f t="shared" ca="1" si="37"/>
        <v>'9.北見・網走・紋別地区'!AH14</v>
      </c>
    </row>
    <row r="455" spans="1:5">
      <c r="A455">
        <v>31070</v>
      </c>
      <c r="B455" t="s">
        <v>45</v>
      </c>
      <c r="C455">
        <f t="shared" ca="1" si="40"/>
        <v>15</v>
      </c>
      <c r="D455" t="s">
        <v>3136</v>
      </c>
      <c r="E455" s="508" t="str">
        <f t="shared" ca="1" si="37"/>
        <v>'9.北見・網走・紋別地区'!AH15</v>
      </c>
    </row>
    <row r="456" spans="1:5">
      <c r="A456">
        <v>31090</v>
      </c>
      <c r="B456" t="s">
        <v>45</v>
      </c>
      <c r="C456">
        <f t="shared" ca="1" si="40"/>
        <v>16</v>
      </c>
      <c r="D456" t="s">
        <v>3136</v>
      </c>
      <c r="E456" s="508" t="str">
        <f t="shared" ca="1" si="37"/>
        <v>'9.北見・網走・紋別地区'!AH16</v>
      </c>
    </row>
    <row r="457" spans="1:5">
      <c r="A457">
        <v>31140</v>
      </c>
      <c r="B457" t="s">
        <v>45</v>
      </c>
      <c r="C457">
        <f t="shared" ca="1" si="40"/>
        <v>18</v>
      </c>
      <c r="D457" t="s">
        <v>3136</v>
      </c>
      <c r="E457" s="508" t="str">
        <f t="shared" ca="1" si="37"/>
        <v>'9.北見・網走・紋別地区'!AH18</v>
      </c>
    </row>
    <row r="458" spans="1:5">
      <c r="A458">
        <v>31150</v>
      </c>
      <c r="B458" t="s">
        <v>45</v>
      </c>
      <c r="C458">
        <f t="shared" ca="1" si="40"/>
        <v>19</v>
      </c>
      <c r="D458" t="s">
        <v>3136</v>
      </c>
      <c r="E458" s="508" t="str">
        <f t="shared" ca="1" si="37"/>
        <v>'9.北見・網走・紋別地区'!AH19</v>
      </c>
    </row>
    <row r="459" spans="1:5">
      <c r="A459">
        <v>31160</v>
      </c>
      <c r="B459" t="s">
        <v>45</v>
      </c>
      <c r="C459">
        <f t="shared" ca="1" si="40"/>
        <v>20</v>
      </c>
      <c r="D459" t="s">
        <v>3136</v>
      </c>
      <c r="E459" s="508" t="str">
        <f t="shared" ca="1" si="37"/>
        <v>'9.北見・網走・紋別地区'!AH20</v>
      </c>
    </row>
    <row r="460" spans="1:5">
      <c r="A460">
        <v>31170</v>
      </c>
      <c r="B460" t="s">
        <v>45</v>
      </c>
      <c r="C460">
        <f t="shared" ca="1" si="40"/>
        <v>21</v>
      </c>
      <c r="D460" t="s">
        <v>3136</v>
      </c>
      <c r="E460" s="508" t="str">
        <f t="shared" ca="1" si="37"/>
        <v>'9.北見・網走・紋別地区'!AH21</v>
      </c>
    </row>
    <row r="461" spans="1:5">
      <c r="A461">
        <v>31190</v>
      </c>
      <c r="B461" t="s">
        <v>45</v>
      </c>
      <c r="C461">
        <f t="shared" ca="1" si="40"/>
        <v>22</v>
      </c>
      <c r="D461" t="s">
        <v>3136</v>
      </c>
      <c r="E461" s="508" t="str">
        <f t="shared" ca="1" si="37"/>
        <v>'9.北見・網走・紋別地区'!AH22</v>
      </c>
    </row>
    <row r="462" spans="1:5">
      <c r="A462">
        <v>31200</v>
      </c>
      <c r="B462" t="s">
        <v>45</v>
      </c>
      <c r="C462">
        <f t="shared" ca="1" si="40"/>
        <v>23</v>
      </c>
      <c r="D462" t="s">
        <v>3136</v>
      </c>
      <c r="E462" s="508" t="str">
        <f t="shared" ca="1" si="37"/>
        <v>'9.北見・網走・紋別地区'!AH23</v>
      </c>
    </row>
    <row r="463" spans="1:5">
      <c r="A463">
        <v>31210</v>
      </c>
      <c r="B463" t="s">
        <v>45</v>
      </c>
      <c r="C463">
        <f t="shared" ca="1" si="40"/>
        <v>24</v>
      </c>
      <c r="D463" t="s">
        <v>3136</v>
      </c>
      <c r="E463" s="508" t="str">
        <f t="shared" ca="1" si="37"/>
        <v>'9.北見・網走・紋別地区'!AH24</v>
      </c>
    </row>
    <row r="464" spans="1:5">
      <c r="A464">
        <v>45010</v>
      </c>
      <c r="B464" t="s">
        <v>46</v>
      </c>
      <c r="C464">
        <f ca="1">MATCH(A464, INDIRECT("'" &amp; B464 &amp; "'!C:C"), 0)</f>
        <v>11</v>
      </c>
      <c r="D464" t="s">
        <v>3132</v>
      </c>
      <c r="E464" s="508" t="str">
        <f t="shared" ca="1" si="37"/>
        <v>'10.釧路・根室地区'!G11</v>
      </c>
    </row>
    <row r="465" spans="1:5">
      <c r="A465">
        <v>45200</v>
      </c>
      <c r="B465" t="s">
        <v>46</v>
      </c>
      <c r="C465">
        <f ca="1">MATCH(A465, INDIRECT("'" &amp; B465 &amp; "'!C:C"), 0)</f>
        <v>12</v>
      </c>
      <c r="D465" t="s">
        <v>3132</v>
      </c>
      <c r="E465" s="508" t="str">
        <f ca="1">"'" &amp; B465 &amp; "'!" &amp; D465 &amp; C465</f>
        <v>'10.釧路・根室地区'!G12</v>
      </c>
    </row>
    <row r="466" spans="1:5">
      <c r="A466">
        <v>45050</v>
      </c>
      <c r="B466" t="s">
        <v>46</v>
      </c>
      <c r="C466">
        <f t="shared" ref="C466:C474" ca="1" si="41">MATCH(A466, INDIRECT("'" &amp; B466 &amp; "'!C:C"), 0)</f>
        <v>13</v>
      </c>
      <c r="D466" t="s">
        <v>3132</v>
      </c>
      <c r="E466" s="508" t="str">
        <f t="shared" ca="1" si="37"/>
        <v>'10.釧路・根室地区'!G13</v>
      </c>
    </row>
    <row r="467" spans="1:5">
      <c r="A467">
        <v>45060</v>
      </c>
      <c r="B467" t="s">
        <v>46</v>
      </c>
      <c r="C467">
        <f t="shared" ca="1" si="41"/>
        <v>14</v>
      </c>
      <c r="D467" t="s">
        <v>3132</v>
      </c>
      <c r="E467" s="508" t="str">
        <f t="shared" ca="1" si="37"/>
        <v>'10.釧路・根室地区'!G14</v>
      </c>
    </row>
    <row r="468" spans="1:5">
      <c r="A468">
        <v>45080</v>
      </c>
      <c r="B468" t="s">
        <v>46</v>
      </c>
      <c r="C468">
        <f ca="1">MATCH(A468, INDIRECT("'" &amp; B468 &amp; "'!C:C"), 0)</f>
        <v>15</v>
      </c>
      <c r="D468" t="s">
        <v>3132</v>
      </c>
      <c r="E468" s="508" t="str">
        <f ca="1">"'" &amp; B468 &amp; "'!" &amp; D468 &amp; C468</f>
        <v>'10.釧路・根室地区'!G15</v>
      </c>
    </row>
    <row r="469" spans="1:5">
      <c r="A469">
        <v>45090</v>
      </c>
      <c r="B469" t="s">
        <v>46</v>
      </c>
      <c r="C469">
        <f ca="1">MATCH(A469, INDIRECT("'" &amp; B469 &amp; "'!C:C"), 0)</f>
        <v>16</v>
      </c>
      <c r="D469" t="s">
        <v>3132</v>
      </c>
      <c r="E469" s="508" t="str">
        <f ca="1">"'" &amp; B469 &amp; "'!" &amp; D469 &amp; C469</f>
        <v>'10.釧路・根室地区'!G16</v>
      </c>
    </row>
    <row r="470" spans="1:5">
      <c r="A470">
        <v>45100</v>
      </c>
      <c r="B470" t="s">
        <v>46</v>
      </c>
      <c r="C470">
        <f ca="1">MATCH(A470, INDIRECT("'" &amp; B470 &amp; "'!C:C"), 0)</f>
        <v>17</v>
      </c>
      <c r="D470" t="s">
        <v>3132</v>
      </c>
      <c r="E470" s="508" t="str">
        <f ca="1">"'" &amp; B470 &amp; "'!" &amp; D470 &amp; C470</f>
        <v>'10.釧路・根室地区'!G17</v>
      </c>
    </row>
    <row r="471" spans="1:5">
      <c r="A471">
        <v>45120</v>
      </c>
      <c r="B471" t="s">
        <v>46</v>
      </c>
      <c r="C471">
        <f ca="1">MATCH(A471, INDIRECT("'" &amp; B471 &amp; "'!C:C"), 0)</f>
        <v>18</v>
      </c>
      <c r="D471" t="s">
        <v>3132</v>
      </c>
      <c r="E471" s="508" t="str">
        <f ca="1">"'" &amp; B471 &amp; "'!" &amp; D471 &amp; C471</f>
        <v>'10.釧路・根室地区'!G18</v>
      </c>
    </row>
    <row r="472" spans="1:5">
      <c r="A472">
        <v>45070</v>
      </c>
      <c r="B472" t="s">
        <v>46</v>
      </c>
      <c r="C472">
        <f t="shared" ca="1" si="41"/>
        <v>19</v>
      </c>
      <c r="D472" t="s">
        <v>3132</v>
      </c>
      <c r="E472" s="508" t="str">
        <f t="shared" ca="1" si="37"/>
        <v>'10.釧路・根室地区'!G19</v>
      </c>
    </row>
    <row r="473" spans="1:5">
      <c r="A473">
        <v>45300</v>
      </c>
      <c r="B473" t="s">
        <v>46</v>
      </c>
      <c r="C473">
        <f t="shared" ca="1" si="41"/>
        <v>20</v>
      </c>
      <c r="D473" t="s">
        <v>3132</v>
      </c>
      <c r="E473" s="508" t="str">
        <f t="shared" ca="1" si="37"/>
        <v>'10.釧路・根室地区'!G20</v>
      </c>
    </row>
    <row r="474" spans="1:5">
      <c r="A474">
        <v>45310</v>
      </c>
      <c r="B474" t="s">
        <v>46</v>
      </c>
      <c r="C474">
        <f t="shared" ca="1" si="41"/>
        <v>21</v>
      </c>
      <c r="D474" t="s">
        <v>3132</v>
      </c>
      <c r="E474" s="508" t="str">
        <f t="shared" ca="1" si="37"/>
        <v>'10.釧路・根室地区'!G21</v>
      </c>
    </row>
    <row r="475" spans="1:5">
      <c r="A475">
        <v>46010</v>
      </c>
      <c r="B475" t="s">
        <v>46</v>
      </c>
      <c r="C475">
        <f ca="1">MATCH(A475, INDIRECT("'" &amp; B475 &amp; "'!L:L"), 0)</f>
        <v>11</v>
      </c>
      <c r="D475" t="s">
        <v>3134</v>
      </c>
      <c r="E475" s="508" t="str">
        <f t="shared" ca="1" si="37"/>
        <v>'10.釧路・根室地区'!P11</v>
      </c>
    </row>
    <row r="476" spans="1:5">
      <c r="A476">
        <v>34025</v>
      </c>
      <c r="B476" t="s">
        <v>46</v>
      </c>
      <c r="C476">
        <f t="shared" ref="C476:C481" ca="1" si="42">MATCH(A476, INDIRECT("'" &amp; B476 &amp; "'!L:L"), 0)</f>
        <v>12</v>
      </c>
      <c r="D476" t="s">
        <v>3134</v>
      </c>
      <c r="E476" s="508" t="str">
        <f t="shared" ca="1" si="37"/>
        <v>'10.釧路・根室地区'!P12</v>
      </c>
    </row>
    <row r="477" spans="1:5">
      <c r="A477">
        <v>34010</v>
      </c>
      <c r="B477" t="s">
        <v>3145</v>
      </c>
      <c r="C477">
        <f t="shared" ca="1" si="42"/>
        <v>14</v>
      </c>
      <c r="D477" t="s">
        <v>3134</v>
      </c>
      <c r="E477" s="508" t="str">
        <f t="shared" ca="1" si="37"/>
        <v>'10.釧路・根室地区'!P14</v>
      </c>
    </row>
    <row r="478" spans="1:5">
      <c r="A478">
        <v>34020</v>
      </c>
      <c r="B478" t="s">
        <v>3145</v>
      </c>
      <c r="C478">
        <f t="shared" ca="1" si="42"/>
        <v>15</v>
      </c>
      <c r="D478" t="s">
        <v>3134</v>
      </c>
      <c r="E478" s="508" t="str">
        <f t="shared" ca="1" si="37"/>
        <v>'10.釧路・根室地区'!P15</v>
      </c>
    </row>
    <row r="479" spans="1:5">
      <c r="A479">
        <v>34060</v>
      </c>
      <c r="B479" t="s">
        <v>46</v>
      </c>
      <c r="C479">
        <f t="shared" ca="1" si="42"/>
        <v>19</v>
      </c>
      <c r="D479" t="s">
        <v>3134</v>
      </c>
      <c r="E479" s="508" t="str">
        <f t="shared" ca="1" si="37"/>
        <v>'10.釧路・根室地区'!P19</v>
      </c>
    </row>
    <row r="480" spans="1:5">
      <c r="A480">
        <v>34070</v>
      </c>
      <c r="B480" t="s">
        <v>46</v>
      </c>
      <c r="C480">
        <f t="shared" ca="1" si="42"/>
        <v>20</v>
      </c>
      <c r="D480" t="s">
        <v>3134</v>
      </c>
      <c r="E480" s="508" t="str">
        <f t="shared" ca="1" si="37"/>
        <v>'10.釧路・根室地区'!P20</v>
      </c>
    </row>
    <row r="481" spans="1:5">
      <c r="A481">
        <v>34085</v>
      </c>
      <c r="B481" t="s">
        <v>46</v>
      </c>
      <c r="C481">
        <f t="shared" ca="1" si="42"/>
        <v>21</v>
      </c>
      <c r="D481" t="s">
        <v>3134</v>
      </c>
      <c r="E481" s="508" t="str">
        <f t="shared" ca="1" si="37"/>
        <v>'10.釧路・根室地区'!P21</v>
      </c>
    </row>
    <row r="482" spans="1:5">
      <c r="A482">
        <v>34050</v>
      </c>
      <c r="B482" t="s">
        <v>46</v>
      </c>
      <c r="C482">
        <f ca="1">MATCH(A482, INDIRECT("'" &amp; B482 &amp; "'!U:U"), 0)</f>
        <v>12</v>
      </c>
      <c r="D482" t="s">
        <v>3135</v>
      </c>
      <c r="E482" s="508" t="str">
        <f ca="1">"'" &amp; B482 &amp; "'!" &amp; D482 &amp; C482</f>
        <v>'10.釧路・根室地区'!Y12</v>
      </c>
    </row>
    <row r="483" spans="1:5">
      <c r="A483">
        <v>34090</v>
      </c>
      <c r="B483" t="s">
        <v>46</v>
      </c>
      <c r="C483">
        <f t="shared" ref="C483:C495" ca="1" si="43">MATCH(A483, INDIRECT("'" &amp; B483 &amp; "'!U:U"), 0)</f>
        <v>13</v>
      </c>
      <c r="D483" t="s">
        <v>3135</v>
      </c>
      <c r="E483" s="508" t="str">
        <f t="shared" ref="E483:E544" ca="1" si="44">"'" &amp; B483 &amp; "'!" &amp; D483 &amp; C483</f>
        <v>'10.釧路・根室地区'!Y13</v>
      </c>
    </row>
    <row r="484" spans="1:5">
      <c r="A484">
        <v>34110</v>
      </c>
      <c r="B484" t="s">
        <v>46</v>
      </c>
      <c r="C484">
        <f t="shared" ca="1" si="43"/>
        <v>14</v>
      </c>
      <c r="D484" t="s">
        <v>3135</v>
      </c>
      <c r="E484" s="508" t="str">
        <f t="shared" ca="1" si="44"/>
        <v>'10.釧路・根室地区'!Y14</v>
      </c>
    </row>
    <row r="485" spans="1:5">
      <c r="A485">
        <v>34120</v>
      </c>
      <c r="B485" t="s">
        <v>46</v>
      </c>
      <c r="C485">
        <f t="shared" ca="1" si="43"/>
        <v>15</v>
      </c>
      <c r="D485" t="s">
        <v>3135</v>
      </c>
      <c r="E485" s="508" t="str">
        <f t="shared" ca="1" si="44"/>
        <v>'10.釧路・根室地区'!Y15</v>
      </c>
    </row>
    <row r="486" spans="1:5">
      <c r="A486">
        <v>34130</v>
      </c>
      <c r="B486" t="s">
        <v>46</v>
      </c>
      <c r="C486">
        <f t="shared" ca="1" si="43"/>
        <v>16</v>
      </c>
      <c r="D486" t="s">
        <v>3135</v>
      </c>
      <c r="E486" s="508" t="str">
        <f t="shared" ca="1" si="44"/>
        <v>'10.釧路・根室地区'!Y16</v>
      </c>
    </row>
    <row r="487" spans="1:5">
      <c r="A487">
        <v>34430</v>
      </c>
      <c r="B487" t="s">
        <v>46</v>
      </c>
      <c r="C487">
        <f t="shared" ca="1" si="43"/>
        <v>17</v>
      </c>
      <c r="D487" t="s">
        <v>3135</v>
      </c>
      <c r="E487" s="508" t="str">
        <f ca="1">"'" &amp; B487 &amp; "'!" &amp; D487 &amp; C487</f>
        <v>'10.釧路・根室地区'!Y17</v>
      </c>
    </row>
    <row r="488" spans="1:5">
      <c r="A488">
        <v>34140</v>
      </c>
      <c r="B488" t="s">
        <v>46</v>
      </c>
      <c r="C488">
        <f t="shared" ca="1" si="43"/>
        <v>18</v>
      </c>
      <c r="D488" t="s">
        <v>3135</v>
      </c>
      <c r="E488" s="508" t="str">
        <f t="shared" ca="1" si="44"/>
        <v>'10.釧路・根室地区'!Y18</v>
      </c>
    </row>
    <row r="489" spans="1:5">
      <c r="A489">
        <v>34150</v>
      </c>
      <c r="B489" t="s">
        <v>46</v>
      </c>
      <c r="C489">
        <f t="shared" ca="1" si="43"/>
        <v>19</v>
      </c>
      <c r="D489" t="s">
        <v>3135</v>
      </c>
      <c r="E489" s="508" t="str">
        <f t="shared" ca="1" si="44"/>
        <v>'10.釧路・根室地区'!Y19</v>
      </c>
    </row>
    <row r="490" spans="1:5">
      <c r="A490">
        <v>34160</v>
      </c>
      <c r="B490" t="s">
        <v>46</v>
      </c>
      <c r="C490">
        <f t="shared" ca="1" si="43"/>
        <v>20</v>
      </c>
      <c r="D490" t="s">
        <v>3135</v>
      </c>
      <c r="E490" s="508" t="str">
        <f t="shared" ca="1" si="44"/>
        <v>'10.釧路・根室地区'!Y20</v>
      </c>
    </row>
    <row r="491" spans="1:5">
      <c r="A491">
        <v>34175</v>
      </c>
      <c r="B491" t="s">
        <v>46</v>
      </c>
      <c r="C491">
        <f t="shared" ca="1" si="43"/>
        <v>21</v>
      </c>
      <c r="D491" t="s">
        <v>3135</v>
      </c>
      <c r="E491" s="508" t="str">
        <f t="shared" ca="1" si="44"/>
        <v>'10.釧路・根室地区'!Y21</v>
      </c>
    </row>
    <row r="492" spans="1:5">
      <c r="A492">
        <v>34180</v>
      </c>
      <c r="B492" t="s">
        <v>46</v>
      </c>
      <c r="C492">
        <f t="shared" ca="1" si="43"/>
        <v>22</v>
      </c>
      <c r="D492" t="s">
        <v>3135</v>
      </c>
      <c r="E492" s="508" t="str">
        <f t="shared" ca="1" si="44"/>
        <v>'10.釧路・根室地区'!Y22</v>
      </c>
    </row>
    <row r="493" spans="1:5">
      <c r="A493">
        <v>34190</v>
      </c>
      <c r="B493" t="s">
        <v>46</v>
      </c>
      <c r="C493">
        <f t="shared" ca="1" si="43"/>
        <v>24</v>
      </c>
      <c r="D493" t="s">
        <v>3135</v>
      </c>
      <c r="E493" s="508" t="str">
        <f t="shared" ca="1" si="44"/>
        <v>'10.釧路・根室地区'!Y24</v>
      </c>
    </row>
    <row r="494" spans="1:5">
      <c r="A494">
        <v>34200</v>
      </c>
      <c r="B494" t="s">
        <v>46</v>
      </c>
      <c r="C494">
        <f t="shared" ca="1" si="43"/>
        <v>25</v>
      </c>
      <c r="D494" t="s">
        <v>3135</v>
      </c>
      <c r="E494" s="508" t="str">
        <f t="shared" ca="1" si="44"/>
        <v>'10.釧路・根室地区'!Y25</v>
      </c>
    </row>
    <row r="495" spans="1:5">
      <c r="A495">
        <v>34210</v>
      </c>
      <c r="B495" t="s">
        <v>46</v>
      </c>
      <c r="C495">
        <f t="shared" ca="1" si="43"/>
        <v>26</v>
      </c>
      <c r="D495" t="s">
        <v>3135</v>
      </c>
      <c r="E495" s="508" t="str">
        <f t="shared" ca="1" si="44"/>
        <v>'10.釧路・根室地区'!Y26</v>
      </c>
    </row>
    <row r="496" spans="1:5">
      <c r="A496">
        <v>34230</v>
      </c>
      <c r="B496" t="s">
        <v>46</v>
      </c>
      <c r="C496">
        <f t="shared" ca="1" si="40"/>
        <v>11</v>
      </c>
      <c r="D496" t="s">
        <v>3136</v>
      </c>
      <c r="E496" s="508" t="str">
        <f t="shared" ca="1" si="44"/>
        <v>'10.釧路・根室地区'!AH11</v>
      </c>
    </row>
    <row r="497" spans="1:5">
      <c r="A497">
        <v>34240</v>
      </c>
      <c r="B497" t="s">
        <v>46</v>
      </c>
      <c r="C497">
        <f t="shared" ca="1" si="40"/>
        <v>12</v>
      </c>
      <c r="D497" t="s">
        <v>3136</v>
      </c>
      <c r="E497" s="508" t="str">
        <f t="shared" ca="1" si="44"/>
        <v>'10.釧路・根室地区'!AH12</v>
      </c>
    </row>
    <row r="498" spans="1:5">
      <c r="A498">
        <v>34250</v>
      </c>
      <c r="B498" t="s">
        <v>46</v>
      </c>
      <c r="C498">
        <f t="shared" ca="1" si="40"/>
        <v>13</v>
      </c>
      <c r="D498" t="s">
        <v>3136</v>
      </c>
      <c r="E498" s="508" t="str">
        <f t="shared" ca="1" si="44"/>
        <v>'10.釧路・根室地区'!AH13</v>
      </c>
    </row>
    <row r="499" spans="1:5">
      <c r="A499">
        <v>34260</v>
      </c>
      <c r="B499" t="s">
        <v>46</v>
      </c>
      <c r="C499">
        <f t="shared" ca="1" si="40"/>
        <v>14</v>
      </c>
      <c r="D499" t="s">
        <v>3136</v>
      </c>
      <c r="E499" s="508" t="str">
        <f t="shared" ca="1" si="44"/>
        <v>'10.釧路・根室地区'!AH14</v>
      </c>
    </row>
    <row r="500" spans="1:5">
      <c r="A500">
        <v>34270</v>
      </c>
      <c r="B500" t="s">
        <v>46</v>
      </c>
      <c r="C500">
        <f t="shared" ca="1" si="40"/>
        <v>15</v>
      </c>
      <c r="D500" t="s">
        <v>3136</v>
      </c>
      <c r="E500" s="508" t="str">
        <f t="shared" ca="1" si="44"/>
        <v>'10.釧路・根室地区'!AH15</v>
      </c>
    </row>
    <row r="501" spans="1:5">
      <c r="A501">
        <v>34300</v>
      </c>
      <c r="B501" t="s">
        <v>46</v>
      </c>
      <c r="C501">
        <f t="shared" ca="1" si="40"/>
        <v>16</v>
      </c>
      <c r="D501" t="s">
        <v>3136</v>
      </c>
      <c r="E501" s="508" t="str">
        <f t="shared" ca="1" si="44"/>
        <v>'10.釧路・根室地区'!AH16</v>
      </c>
    </row>
    <row r="502" spans="1:5">
      <c r="A502">
        <v>34310</v>
      </c>
      <c r="B502" t="s">
        <v>46</v>
      </c>
      <c r="C502">
        <f t="shared" ca="1" si="40"/>
        <v>17</v>
      </c>
      <c r="D502" t="s">
        <v>3136</v>
      </c>
      <c r="E502" s="508" t="str">
        <f t="shared" ca="1" si="44"/>
        <v>'10.釧路・根室地区'!AH17</v>
      </c>
    </row>
    <row r="503" spans="1:5">
      <c r="A503">
        <v>34320</v>
      </c>
      <c r="B503" t="s">
        <v>46</v>
      </c>
      <c r="C503">
        <f t="shared" ca="1" si="40"/>
        <v>18</v>
      </c>
      <c r="D503" t="s">
        <v>3136</v>
      </c>
      <c r="E503" s="508" t="str">
        <f t="shared" ca="1" si="44"/>
        <v>'10.釧路・根室地区'!AH18</v>
      </c>
    </row>
    <row r="504" spans="1:5">
      <c r="A504">
        <v>34340</v>
      </c>
      <c r="B504" t="s">
        <v>46</v>
      </c>
      <c r="C504">
        <f t="shared" ca="1" si="40"/>
        <v>19</v>
      </c>
      <c r="D504" t="s">
        <v>3136</v>
      </c>
      <c r="E504" s="508" t="str">
        <f t="shared" ca="1" si="44"/>
        <v>'10.釧路・根室地区'!AH19</v>
      </c>
    </row>
    <row r="505" spans="1:5">
      <c r="A505">
        <v>34350</v>
      </c>
      <c r="B505" t="s">
        <v>46</v>
      </c>
      <c r="C505">
        <f t="shared" ca="1" si="40"/>
        <v>20</v>
      </c>
      <c r="D505" t="s">
        <v>3136</v>
      </c>
      <c r="E505" s="508" t="str">
        <f t="shared" ca="1" si="44"/>
        <v>'10.釧路・根室地区'!AH20</v>
      </c>
    </row>
    <row r="506" spans="1:5">
      <c r="A506">
        <v>34360</v>
      </c>
      <c r="B506" t="s">
        <v>46</v>
      </c>
      <c r="C506">
        <f t="shared" ca="1" si="40"/>
        <v>21</v>
      </c>
      <c r="D506" t="s">
        <v>3136</v>
      </c>
      <c r="E506" s="508" t="str">
        <f t="shared" ca="1" si="44"/>
        <v>'10.釧路・根室地区'!AH21</v>
      </c>
    </row>
    <row r="507" spans="1:5">
      <c r="A507">
        <v>34390</v>
      </c>
      <c r="B507" t="s">
        <v>46</v>
      </c>
      <c r="C507">
        <f t="shared" ca="1" si="40"/>
        <v>23</v>
      </c>
      <c r="D507" t="s">
        <v>3136</v>
      </c>
      <c r="E507" s="508" t="str">
        <f t="shared" ca="1" si="44"/>
        <v>'10.釧路・根室地区'!AH23</v>
      </c>
    </row>
    <row r="508" spans="1:5">
      <c r="A508">
        <v>34400</v>
      </c>
      <c r="B508" t="s">
        <v>46</v>
      </c>
      <c r="C508">
        <f t="shared" ca="1" si="40"/>
        <v>24</v>
      </c>
      <c r="D508" t="s">
        <v>3136</v>
      </c>
      <c r="E508" s="508" t="str">
        <f t="shared" ca="1" si="44"/>
        <v>'10.釧路・根室地区'!AH24</v>
      </c>
    </row>
    <row r="509" spans="1:5">
      <c r="A509">
        <v>34420</v>
      </c>
      <c r="B509" t="s">
        <v>46</v>
      </c>
      <c r="C509">
        <f t="shared" ca="1" si="40"/>
        <v>25</v>
      </c>
      <c r="D509" t="s">
        <v>3136</v>
      </c>
      <c r="E509" s="508" t="str">
        <f t="shared" ca="1" si="44"/>
        <v>'10.釧路・根室地区'!AH25</v>
      </c>
    </row>
    <row r="510" spans="1:5">
      <c r="A510">
        <v>47100</v>
      </c>
      <c r="B510" t="s">
        <v>47</v>
      </c>
      <c r="C510">
        <f ca="1">MATCH(A510, INDIRECT("'" &amp; B510 &amp; "'!C:C"), 0)</f>
        <v>12</v>
      </c>
      <c r="D510" t="s">
        <v>3132</v>
      </c>
      <c r="E510" s="508" t="str">
        <f t="shared" ca="1" si="44"/>
        <v>'11.帯広・十勝地区'!G12</v>
      </c>
    </row>
    <row r="511" spans="1:5">
      <c r="A511">
        <v>47020</v>
      </c>
      <c r="B511" t="s">
        <v>47</v>
      </c>
      <c r="C511">
        <f t="shared" ref="C511:C517" ca="1" si="45">MATCH(A511, INDIRECT("'" &amp; B511 &amp; "'!C:C"), 0)</f>
        <v>13</v>
      </c>
      <c r="D511" t="s">
        <v>3132</v>
      </c>
      <c r="E511" s="508" t="str">
        <f t="shared" ca="1" si="44"/>
        <v>'11.帯広・十勝地区'!G13</v>
      </c>
    </row>
    <row r="512" spans="1:5">
      <c r="A512">
        <v>47040</v>
      </c>
      <c r="B512" t="s">
        <v>47</v>
      </c>
      <c r="C512">
        <f t="shared" ca="1" si="45"/>
        <v>14</v>
      </c>
      <c r="D512" t="s">
        <v>3132</v>
      </c>
      <c r="E512" s="508" t="str">
        <f t="shared" ca="1" si="44"/>
        <v>'11.帯広・十勝地区'!G14</v>
      </c>
    </row>
    <row r="513" spans="1:5">
      <c r="A513">
        <v>47050</v>
      </c>
      <c r="B513" t="s">
        <v>47</v>
      </c>
      <c r="C513">
        <f t="shared" ca="1" si="45"/>
        <v>15</v>
      </c>
      <c r="D513" t="s">
        <v>3132</v>
      </c>
      <c r="E513" s="508" t="str">
        <f t="shared" ca="1" si="44"/>
        <v>'11.帯広・十勝地区'!G15</v>
      </c>
    </row>
    <row r="514" spans="1:5">
      <c r="A514">
        <v>47060</v>
      </c>
      <c r="B514" t="s">
        <v>47</v>
      </c>
      <c r="C514">
        <f t="shared" ca="1" si="45"/>
        <v>16</v>
      </c>
      <c r="D514" t="s">
        <v>3132</v>
      </c>
      <c r="E514" s="508" t="str">
        <f t="shared" ca="1" si="44"/>
        <v>'11.帯広・十勝地区'!G16</v>
      </c>
    </row>
    <row r="515" spans="1:5">
      <c r="A515">
        <v>47070</v>
      </c>
      <c r="B515" t="s">
        <v>47</v>
      </c>
      <c r="C515">
        <f t="shared" ca="1" si="45"/>
        <v>17</v>
      </c>
      <c r="D515" t="s">
        <v>3132</v>
      </c>
      <c r="E515" s="508" t="str">
        <f t="shared" ca="1" si="44"/>
        <v>'11.帯広・十勝地区'!G17</v>
      </c>
    </row>
    <row r="516" spans="1:5">
      <c r="A516">
        <v>47080</v>
      </c>
      <c r="B516" t="s">
        <v>47</v>
      </c>
      <c r="C516">
        <f t="shared" ca="1" si="45"/>
        <v>18</v>
      </c>
      <c r="D516" t="s">
        <v>3132</v>
      </c>
      <c r="E516" s="508" t="str">
        <f t="shared" ca="1" si="44"/>
        <v>'11.帯広・十勝地区'!G18</v>
      </c>
    </row>
    <row r="517" spans="1:5">
      <c r="A517">
        <v>47090</v>
      </c>
      <c r="B517" t="s">
        <v>47</v>
      </c>
      <c r="C517">
        <f t="shared" ca="1" si="45"/>
        <v>19</v>
      </c>
      <c r="D517" t="s">
        <v>3132</v>
      </c>
      <c r="E517" s="508" t="str">
        <f t="shared" ca="1" si="44"/>
        <v>'11.帯広・十勝地区'!G19</v>
      </c>
    </row>
    <row r="518" spans="1:5">
      <c r="A518">
        <v>35020</v>
      </c>
      <c r="B518" t="s">
        <v>3146</v>
      </c>
      <c r="C518">
        <f ca="1">MATCH(A518, INDIRECT("'" &amp; B518 &amp; "'!L:L"), 0)</f>
        <v>11</v>
      </c>
      <c r="D518" t="s">
        <v>3134</v>
      </c>
      <c r="E518" s="508" t="str">
        <f t="shared" ca="1" si="44"/>
        <v>'11.帯広・十勝地区'!P11</v>
      </c>
    </row>
    <row r="519" spans="1:5">
      <c r="A519">
        <v>35025</v>
      </c>
      <c r="B519" t="s">
        <v>3146</v>
      </c>
      <c r="C519">
        <f t="shared" ref="C519:C531" ca="1" si="46">MATCH(A519, INDIRECT("'" &amp; B519 &amp; "'!L:L"), 0)</f>
        <v>12</v>
      </c>
      <c r="D519" t="s">
        <v>3134</v>
      </c>
      <c r="E519" s="508" t="str">
        <f t="shared" ca="1" si="44"/>
        <v>'11.帯広・十勝地区'!P12</v>
      </c>
    </row>
    <row r="520" spans="1:5">
      <c r="A520">
        <v>35030</v>
      </c>
      <c r="B520" t="s">
        <v>47</v>
      </c>
      <c r="C520">
        <f t="shared" ca="1" si="46"/>
        <v>13</v>
      </c>
      <c r="D520" t="s">
        <v>3134</v>
      </c>
      <c r="E520" s="508" t="str">
        <f t="shared" ca="1" si="44"/>
        <v>'11.帯広・十勝地区'!P13</v>
      </c>
    </row>
    <row r="521" spans="1:5">
      <c r="A521">
        <v>35070</v>
      </c>
      <c r="B521" t="s">
        <v>47</v>
      </c>
      <c r="C521">
        <f t="shared" ca="1" si="46"/>
        <v>15</v>
      </c>
      <c r="D521" t="s">
        <v>3134</v>
      </c>
      <c r="E521" s="508" t="str">
        <f t="shared" ca="1" si="44"/>
        <v>'11.帯広・十勝地区'!P15</v>
      </c>
    </row>
    <row r="522" spans="1:5">
      <c r="A522">
        <v>35410</v>
      </c>
      <c r="B522" t="s">
        <v>47</v>
      </c>
      <c r="C522">
        <f t="shared" ca="1" si="46"/>
        <v>16</v>
      </c>
      <c r="D522" t="s">
        <v>3134</v>
      </c>
      <c r="E522" s="508" t="str">
        <f ca="1">"'" &amp; B522 &amp; "'!" &amp; D522 &amp; C522</f>
        <v>'11.帯広・十勝地区'!P16</v>
      </c>
    </row>
    <row r="523" spans="1:5">
      <c r="A523">
        <v>35090</v>
      </c>
      <c r="B523" t="s">
        <v>47</v>
      </c>
      <c r="C523">
        <f t="shared" ca="1" si="46"/>
        <v>17</v>
      </c>
      <c r="D523" t="s">
        <v>3134</v>
      </c>
      <c r="E523" s="508" t="str">
        <f t="shared" ca="1" si="44"/>
        <v>'11.帯広・十勝地区'!P17</v>
      </c>
    </row>
    <row r="524" spans="1:5">
      <c r="A524">
        <v>35340</v>
      </c>
      <c r="B524" t="s">
        <v>47</v>
      </c>
      <c r="C524">
        <f t="shared" ca="1" si="46"/>
        <v>21</v>
      </c>
      <c r="D524" t="s">
        <v>3134</v>
      </c>
      <c r="E524" s="508" t="str">
        <f ca="1">"'" &amp; B524 &amp; "'!" &amp; D524 &amp; C524</f>
        <v>'11.帯広・十勝地区'!P21</v>
      </c>
    </row>
    <row r="525" spans="1:5">
      <c r="A525">
        <v>35350</v>
      </c>
      <c r="B525" t="s">
        <v>47</v>
      </c>
      <c r="C525">
        <f t="shared" ca="1" si="46"/>
        <v>22</v>
      </c>
      <c r="D525" t="s">
        <v>3134</v>
      </c>
      <c r="E525" s="508" t="str">
        <f ca="1">"'" &amp; B525 &amp; "'!" &amp; D525 &amp; C525</f>
        <v>'11.帯広・十勝地区'!P22</v>
      </c>
    </row>
    <row r="526" spans="1:5">
      <c r="A526">
        <v>35360</v>
      </c>
      <c r="B526" t="s">
        <v>47</v>
      </c>
      <c r="C526">
        <f t="shared" ca="1" si="46"/>
        <v>23</v>
      </c>
      <c r="D526" t="s">
        <v>3134</v>
      </c>
      <c r="E526" s="508" t="str">
        <f ca="1">"'" &amp; B526 &amp; "'!" &amp; D526 &amp; C526</f>
        <v>'11.帯広・十勝地区'!P23</v>
      </c>
    </row>
    <row r="527" spans="1:5">
      <c r="A527">
        <v>35380</v>
      </c>
      <c r="B527" t="s">
        <v>47</v>
      </c>
      <c r="C527">
        <f t="shared" ca="1" si="46"/>
        <v>25</v>
      </c>
      <c r="D527" t="s">
        <v>3134</v>
      </c>
      <c r="E527" s="508" t="str">
        <f ca="1">"'" &amp; B527 &amp; "'!" &amp; D527 &amp; C527</f>
        <v>'11.帯広・十勝地区'!P25</v>
      </c>
    </row>
    <row r="528" spans="1:5">
      <c r="A528">
        <v>35390</v>
      </c>
      <c r="B528" t="s">
        <v>47</v>
      </c>
      <c r="C528">
        <f t="shared" ca="1" si="46"/>
        <v>26</v>
      </c>
      <c r="D528" t="s">
        <v>3134</v>
      </c>
      <c r="E528" s="508" t="str">
        <f ca="1">"'" &amp; B528 &amp; "'!" &amp; D528 &amp; C528</f>
        <v>'11.帯広・十勝地区'!P26</v>
      </c>
    </row>
    <row r="529" spans="1:5">
      <c r="A529">
        <v>35100</v>
      </c>
      <c r="B529" t="s">
        <v>47</v>
      </c>
      <c r="C529">
        <f t="shared" ca="1" si="46"/>
        <v>27</v>
      </c>
      <c r="D529" t="s">
        <v>3134</v>
      </c>
      <c r="E529" s="508" t="str">
        <f t="shared" ca="1" si="44"/>
        <v>'11.帯広・十勝地区'!P27</v>
      </c>
    </row>
    <row r="530" spans="1:5">
      <c r="A530">
        <v>35110</v>
      </c>
      <c r="B530" t="s">
        <v>47</v>
      </c>
      <c r="C530">
        <f t="shared" ca="1" si="46"/>
        <v>28</v>
      </c>
      <c r="D530" t="s">
        <v>3134</v>
      </c>
      <c r="E530" s="508" t="str">
        <f t="shared" ca="1" si="44"/>
        <v>'11.帯広・十勝地区'!P28</v>
      </c>
    </row>
    <row r="531" spans="1:5">
      <c r="A531">
        <v>35120</v>
      </c>
      <c r="B531" t="s">
        <v>47</v>
      </c>
      <c r="C531">
        <f t="shared" ca="1" si="46"/>
        <v>29</v>
      </c>
      <c r="D531" t="s">
        <v>3134</v>
      </c>
      <c r="E531" s="508" t="str">
        <f t="shared" ca="1" si="44"/>
        <v>'11.帯広・十勝地区'!P29</v>
      </c>
    </row>
    <row r="532" spans="1:5">
      <c r="A532">
        <v>35240</v>
      </c>
      <c r="B532" t="s">
        <v>47</v>
      </c>
      <c r="C532">
        <f ca="1">MATCH(A532, INDIRECT("'" &amp; B532 &amp; "'!U:U"), 0)</f>
        <v>11</v>
      </c>
      <c r="D532" t="s">
        <v>3135</v>
      </c>
      <c r="E532" s="508" t="str">
        <f t="shared" ca="1" si="44"/>
        <v>'11.帯広・十勝地区'!Y11</v>
      </c>
    </row>
    <row r="533" spans="1:5">
      <c r="A533">
        <v>35210</v>
      </c>
      <c r="B533" t="s">
        <v>47</v>
      </c>
      <c r="C533">
        <f t="shared" ref="C533:C538" ca="1" si="47">MATCH(A533, INDIRECT("'" &amp; B533 &amp; "'!U:U"), 0)</f>
        <v>13</v>
      </c>
      <c r="D533" t="s">
        <v>3135</v>
      </c>
      <c r="E533" s="508" t="str">
        <f t="shared" ca="1" si="44"/>
        <v>'11.帯広・十勝地区'!Y13</v>
      </c>
    </row>
    <row r="534" spans="1:5">
      <c r="A534">
        <v>35170</v>
      </c>
      <c r="B534" t="s">
        <v>47</v>
      </c>
      <c r="C534">
        <f t="shared" ca="1" si="47"/>
        <v>14</v>
      </c>
      <c r="D534" t="s">
        <v>3135</v>
      </c>
      <c r="E534" s="508" t="str">
        <f t="shared" ca="1" si="44"/>
        <v>'11.帯広・十勝地区'!Y14</v>
      </c>
    </row>
    <row r="535" spans="1:5">
      <c r="A535">
        <v>35180</v>
      </c>
      <c r="B535" t="s">
        <v>47</v>
      </c>
      <c r="C535">
        <f t="shared" ca="1" si="47"/>
        <v>15</v>
      </c>
      <c r="D535" t="s">
        <v>3135</v>
      </c>
      <c r="E535" s="508" t="str">
        <f t="shared" ca="1" si="44"/>
        <v>'11.帯広・十勝地区'!Y15</v>
      </c>
    </row>
    <row r="536" spans="1:5">
      <c r="A536">
        <v>35280</v>
      </c>
      <c r="B536" t="s">
        <v>47</v>
      </c>
      <c r="C536">
        <f t="shared" ca="1" si="47"/>
        <v>17</v>
      </c>
      <c r="D536" t="s">
        <v>3135</v>
      </c>
      <c r="E536" s="508" t="str">
        <f t="shared" ca="1" si="44"/>
        <v>'11.帯広・十勝地区'!Y17</v>
      </c>
    </row>
    <row r="537" spans="1:5">
      <c r="A537">
        <v>35290</v>
      </c>
      <c r="B537" t="s">
        <v>47</v>
      </c>
      <c r="C537">
        <f t="shared" ca="1" si="47"/>
        <v>18</v>
      </c>
      <c r="D537" t="s">
        <v>3135</v>
      </c>
      <c r="E537" s="508" t="str">
        <f t="shared" ca="1" si="44"/>
        <v>'11.帯広・十勝地区'!Y18</v>
      </c>
    </row>
    <row r="538" spans="1:5">
      <c r="A538">
        <v>35320</v>
      </c>
      <c r="B538" t="s">
        <v>47</v>
      </c>
      <c r="C538">
        <f t="shared" ca="1" si="47"/>
        <v>21</v>
      </c>
      <c r="D538" t="s">
        <v>3135</v>
      </c>
      <c r="E538" s="508" t="str">
        <f t="shared" ca="1" si="44"/>
        <v>'11.帯広・十勝地区'!Y21</v>
      </c>
    </row>
    <row r="539" spans="1:5">
      <c r="A539">
        <v>35140</v>
      </c>
      <c r="B539" t="s">
        <v>47</v>
      </c>
      <c r="C539">
        <f t="shared" ref="C539:C544" ca="1" si="48">MATCH(A539, INDIRECT("'" &amp; B539 &amp; "'!AD:AD"), 0)</f>
        <v>11</v>
      </c>
      <c r="D539" t="s">
        <v>3136</v>
      </c>
      <c r="E539" s="508" t="str">
        <f t="shared" ca="1" si="44"/>
        <v>'11.帯広・十勝地区'!AH11</v>
      </c>
    </row>
    <row r="540" spans="1:5">
      <c r="A540">
        <v>35145</v>
      </c>
      <c r="B540" t="s">
        <v>47</v>
      </c>
      <c r="C540">
        <f t="shared" ca="1" si="48"/>
        <v>12</v>
      </c>
      <c r="D540" t="s">
        <v>3136</v>
      </c>
      <c r="E540" s="508" t="str">
        <f t="shared" ca="1" si="44"/>
        <v>'11.帯広・十勝地区'!AH12</v>
      </c>
    </row>
    <row r="541" spans="1:5">
      <c r="A541">
        <v>35150</v>
      </c>
      <c r="B541" t="s">
        <v>47</v>
      </c>
      <c r="C541">
        <f t="shared" ca="1" si="48"/>
        <v>13</v>
      </c>
      <c r="D541" t="s">
        <v>3136</v>
      </c>
      <c r="E541" s="508" t="str">
        <f t="shared" ca="1" si="44"/>
        <v>'11.帯広・十勝地区'!AH13</v>
      </c>
    </row>
    <row r="542" spans="1:5">
      <c r="A542">
        <v>35420</v>
      </c>
      <c r="B542" t="s">
        <v>47</v>
      </c>
      <c r="C542">
        <f t="shared" ca="1" si="48"/>
        <v>14</v>
      </c>
      <c r="D542" t="s">
        <v>3136</v>
      </c>
      <c r="E542" s="508" t="str">
        <f t="shared" ca="1" si="44"/>
        <v>'11.帯広・十勝地区'!AH14</v>
      </c>
    </row>
    <row r="543" spans="1:5">
      <c r="A543">
        <v>35440</v>
      </c>
      <c r="B543" t="s">
        <v>47</v>
      </c>
      <c r="C543">
        <f t="shared" ca="1" si="48"/>
        <v>15</v>
      </c>
      <c r="D543" t="s">
        <v>3136</v>
      </c>
      <c r="E543" s="508" t="str">
        <f t="shared" ca="1" si="44"/>
        <v>'11.帯広・十勝地区'!AH15</v>
      </c>
    </row>
    <row r="544" spans="1:5">
      <c r="A544">
        <v>35450</v>
      </c>
      <c r="B544" t="s">
        <v>47</v>
      </c>
      <c r="C544">
        <f t="shared" ca="1" si="48"/>
        <v>16</v>
      </c>
      <c r="D544" t="s">
        <v>3136</v>
      </c>
      <c r="E544" s="508" t="str">
        <f t="shared" ca="1" si="44"/>
        <v>'11.帯広・十勝地区'!AH16</v>
      </c>
    </row>
  </sheetData>
  <sheetProtection algorithmName="SHA-512" hashValue="4iuPzHUJ+PKtRgMC061HbySfdOXNOTouDzD60fkOi25dfFptSSrNUaM3HIR/7P6rRjjqIfdAjyonS0JTTEa+Jw==" saltValue="yESBG7EFuVyYXLgAHb+upQ==" spinCount="100000" sheet="1" scenarios="1" formatCells="0" autoFilter="0"/>
  <phoneticPr fontId="3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524A6-A235-4F83-8789-070972A96D10}">
  <sheetPr>
    <pageSetUpPr fitToPage="1"/>
  </sheetPr>
  <dimension ref="A1:AM51"/>
  <sheetViews>
    <sheetView showGridLines="0" showZeros="0" view="pageBreakPreview" zoomScale="75" zoomScaleNormal="75" zoomScaleSheetLayoutView="75" workbookViewId="0"/>
  </sheetViews>
  <sheetFormatPr defaultColWidth="8.08203125" defaultRowHeight="12" customHeight="1"/>
  <cols>
    <col min="1" max="2" width="3.9140625" style="53" customWidth="1"/>
    <col min="3" max="4" width="2.6640625" style="53" customWidth="1"/>
    <col min="5" max="5" width="8.6640625" style="53" customWidth="1"/>
    <col min="6" max="6" width="6" style="53" customWidth="1"/>
    <col min="7" max="7" width="7.58203125" style="53" customWidth="1"/>
    <col min="8" max="8" width="8.9140625" style="53" hidden="1" customWidth="1"/>
    <col min="9" max="9" width="1.9140625" style="53" customWidth="1"/>
    <col min="10" max="11" width="3.9140625" style="53" customWidth="1"/>
    <col min="12" max="13" width="2.6640625" style="53" customWidth="1"/>
    <col min="14" max="14" width="8.6640625" style="53" customWidth="1"/>
    <col min="15" max="15" width="6" style="53" customWidth="1"/>
    <col min="16" max="16" width="7.58203125" style="53" customWidth="1"/>
    <col min="17" max="17" width="8.9140625" style="53" hidden="1" customWidth="1"/>
    <col min="18" max="18" width="1.9140625" style="53" customWidth="1"/>
    <col min="19" max="20" width="3.9140625" style="53" customWidth="1"/>
    <col min="21" max="22" width="2.6640625" style="53" customWidth="1"/>
    <col min="23" max="23" width="8.6640625" style="53" customWidth="1"/>
    <col min="24" max="24" width="6" style="53" customWidth="1"/>
    <col min="25" max="25" width="7.58203125" style="53" customWidth="1"/>
    <col min="26" max="26" width="10.5" style="53" hidden="1" customWidth="1"/>
    <col min="27" max="27" width="1.9140625" style="53" customWidth="1"/>
    <col min="28" max="29" width="3.9140625" style="53" customWidth="1"/>
    <col min="30" max="31" width="2.6640625" style="53" customWidth="1"/>
    <col min="32" max="32" width="8.6640625" style="53" customWidth="1"/>
    <col min="33" max="33" width="6" style="53" customWidth="1"/>
    <col min="34" max="34" width="7.58203125" style="53" customWidth="1"/>
    <col min="35" max="35" width="8.9140625" style="53" hidden="1" customWidth="1"/>
    <col min="36" max="36" width="1.9140625" style="53" customWidth="1"/>
    <col min="37" max="16384" width="8.08203125" style="53"/>
  </cols>
  <sheetData>
    <row r="1" spans="1:38" ht="3.75" customHeight="1">
      <c r="A1" s="95"/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</row>
    <row r="2" spans="1:38" ht="18" customHeight="1">
      <c r="A2" s="560">
        <v>1</v>
      </c>
      <c r="B2" s="561"/>
      <c r="C2" s="562" t="s">
        <v>91</v>
      </c>
      <c r="D2" s="563"/>
      <c r="E2" s="563"/>
      <c r="F2" s="563"/>
      <c r="G2" s="563"/>
      <c r="H2" s="94"/>
      <c r="J2" s="564">
        <v>46174</v>
      </c>
      <c r="K2" s="564"/>
      <c r="L2" s="564"/>
      <c r="M2" s="564"/>
      <c r="N2" s="430"/>
      <c r="O2" s="565" t="s">
        <v>92</v>
      </c>
      <c r="P2" s="565"/>
      <c r="Q2" s="565"/>
      <c r="R2" s="565"/>
      <c r="S2" s="565"/>
      <c r="T2" s="565"/>
      <c r="U2" s="565"/>
      <c r="V2" s="565"/>
      <c r="W2" s="565"/>
      <c r="X2" s="95"/>
      <c r="Y2" s="3" t="s">
        <v>93</v>
      </c>
      <c r="Z2" s="95"/>
      <c r="AA2" s="95"/>
      <c r="AB2" s="95"/>
      <c r="AC2" s="95"/>
      <c r="AD2" s="95"/>
      <c r="AE2" s="95"/>
      <c r="AF2" s="96"/>
      <c r="AG2" s="97"/>
      <c r="AH2" s="98" t="s">
        <v>94</v>
      </c>
      <c r="AI2" s="95"/>
      <c r="AK2" s="95"/>
      <c r="AL2" s="95"/>
    </row>
    <row r="3" spans="1:38" ht="4.25" customHeight="1" thickBot="1">
      <c r="H3" s="53">
        <v>201</v>
      </c>
      <c r="Z3" s="99"/>
    </row>
    <row r="4" spans="1:38" ht="13.5" customHeight="1" thickTop="1">
      <c r="A4" s="100" t="s">
        <v>95</v>
      </c>
      <c r="B4" s="101"/>
      <c r="C4" s="102"/>
      <c r="D4" s="566" t="s">
        <v>96</v>
      </c>
      <c r="E4" s="567"/>
      <c r="F4" s="568"/>
      <c r="G4" s="566" t="s">
        <v>97</v>
      </c>
      <c r="H4" s="567"/>
      <c r="I4" s="567"/>
      <c r="J4" s="567"/>
      <c r="K4" s="567"/>
      <c r="L4" s="567"/>
      <c r="M4" s="567"/>
      <c r="N4" s="567"/>
      <c r="O4" s="567"/>
      <c r="P4" s="567"/>
      <c r="Q4" s="567"/>
      <c r="R4" s="567"/>
      <c r="S4" s="567"/>
      <c r="T4" s="567"/>
      <c r="U4" s="569" t="s">
        <v>98</v>
      </c>
      <c r="V4" s="567"/>
      <c r="W4" s="567"/>
      <c r="X4" s="566" t="s">
        <v>99</v>
      </c>
      <c r="Y4" s="567"/>
      <c r="Z4" s="607"/>
      <c r="AA4" s="608" t="s">
        <v>4</v>
      </c>
      <c r="AB4" s="609"/>
      <c r="AC4" s="609"/>
      <c r="AD4" s="609" t="s">
        <v>100</v>
      </c>
      <c r="AE4" s="609"/>
      <c r="AF4" s="609"/>
      <c r="AG4" s="609"/>
      <c r="AH4" s="103" t="s">
        <v>101</v>
      </c>
    </row>
    <row r="5" spans="1:38" ht="24.75" customHeight="1" thickBot="1">
      <c r="A5" s="572"/>
      <c r="B5" s="573"/>
      <c r="C5" s="574"/>
      <c r="D5" s="575" t="str">
        <f>表紙!E5</f>
        <v/>
      </c>
      <c r="E5" s="576"/>
      <c r="F5" s="576"/>
      <c r="G5" s="577">
        <f>表紙!D6</f>
        <v>0</v>
      </c>
      <c r="H5" s="578"/>
      <c r="I5" s="578"/>
      <c r="J5" s="578"/>
      <c r="K5" s="578"/>
      <c r="L5" s="578"/>
      <c r="M5" s="578"/>
      <c r="N5" s="578"/>
      <c r="O5" s="578"/>
      <c r="P5" s="578"/>
      <c r="Q5" s="578"/>
      <c r="R5" s="578"/>
      <c r="S5" s="578"/>
      <c r="T5" s="578"/>
      <c r="U5" s="579">
        <f>表紙!D7</f>
        <v>0</v>
      </c>
      <c r="V5" s="580"/>
      <c r="W5" s="580"/>
      <c r="X5" s="623">
        <f>表紙!D8</f>
        <v>0</v>
      </c>
      <c r="Y5" s="624"/>
      <c r="Z5" s="625"/>
      <c r="AA5" s="626">
        <f>表紙!K4</f>
        <v>0</v>
      </c>
      <c r="AB5" s="627"/>
      <c r="AC5" s="627"/>
      <c r="AD5" s="622">
        <f>表紙!L4</f>
        <v>0</v>
      </c>
      <c r="AE5" s="622"/>
      <c r="AF5" s="622"/>
      <c r="AG5" s="622"/>
      <c r="AH5" s="104">
        <f>表紙!P4</f>
        <v>0</v>
      </c>
      <c r="AI5" s="95"/>
      <c r="AK5" s="610" t="s">
        <v>102</v>
      </c>
      <c r="AL5" s="610"/>
    </row>
    <row r="6" spans="1:38" ht="13.5" customHeight="1" thickTop="1">
      <c r="A6" s="100" t="s">
        <v>103</v>
      </c>
      <c r="B6" s="101"/>
      <c r="C6" s="105"/>
      <c r="D6" s="566" t="s">
        <v>104</v>
      </c>
      <c r="E6" s="567"/>
      <c r="F6" s="568"/>
      <c r="G6" s="566" t="s">
        <v>105</v>
      </c>
      <c r="H6" s="567"/>
      <c r="I6" s="567"/>
      <c r="J6" s="567"/>
      <c r="K6" s="568"/>
      <c r="L6" s="106"/>
      <c r="M6" s="107"/>
      <c r="N6" s="107"/>
      <c r="O6" s="107"/>
      <c r="P6" s="107"/>
      <c r="Q6" s="108"/>
      <c r="R6" s="108"/>
      <c r="S6" s="107"/>
      <c r="T6" s="107"/>
      <c r="U6" s="107"/>
      <c r="V6" s="107"/>
      <c r="W6" s="109"/>
      <c r="X6" s="566" t="s">
        <v>106</v>
      </c>
      <c r="Y6" s="567"/>
      <c r="Z6" s="567"/>
      <c r="AA6" s="628"/>
      <c r="AB6" s="629" t="s">
        <v>107</v>
      </c>
      <c r="AC6" s="630"/>
      <c r="AD6" s="630"/>
      <c r="AE6" s="630"/>
      <c r="AF6" s="630"/>
      <c r="AG6" s="630"/>
      <c r="AH6" s="631"/>
    </row>
    <row r="7" spans="1:38" ht="24.75" customHeight="1" thickBot="1">
      <c r="A7" s="614"/>
      <c r="B7" s="615"/>
      <c r="C7" s="616"/>
      <c r="D7" s="617">
        <f>表紙!J25</f>
        <v>0</v>
      </c>
      <c r="E7" s="618"/>
      <c r="F7" s="619"/>
      <c r="G7" s="617">
        <f>SUM(G11:G36,P11:P34,Y11:Y37,AH11:AH35)</f>
        <v>0</v>
      </c>
      <c r="H7" s="618"/>
      <c r="I7" s="618"/>
      <c r="J7" s="618"/>
      <c r="K7" s="619"/>
      <c r="L7" s="110"/>
      <c r="M7" s="111"/>
      <c r="N7" s="111"/>
      <c r="O7" s="112"/>
      <c r="P7" s="112"/>
      <c r="Q7" s="52"/>
      <c r="S7" s="52"/>
      <c r="T7" s="52"/>
      <c r="U7" s="52"/>
      <c r="V7" s="112"/>
      <c r="W7" s="113"/>
      <c r="X7" s="620">
        <f>表紙!D9</f>
        <v>0</v>
      </c>
      <c r="Y7" s="621"/>
      <c r="Z7" s="621"/>
      <c r="AA7" s="621"/>
      <c r="AB7" s="632">
        <f>表紙!D10</f>
        <v>0</v>
      </c>
      <c r="AC7" s="580"/>
      <c r="AD7" s="580"/>
      <c r="AE7" s="580"/>
      <c r="AF7" s="580"/>
      <c r="AG7" s="580"/>
      <c r="AH7" s="633"/>
      <c r="AI7" s="95"/>
      <c r="AK7" s="610" t="s">
        <v>108</v>
      </c>
      <c r="AL7" s="610"/>
    </row>
    <row r="8" spans="1:38" ht="15" hidden="1" customHeight="1">
      <c r="A8" s="114"/>
      <c r="B8" s="114"/>
      <c r="C8" s="95"/>
      <c r="D8" s="115"/>
      <c r="E8" s="115"/>
      <c r="F8" s="115"/>
      <c r="G8" s="115"/>
      <c r="H8" s="115"/>
      <c r="I8" s="116"/>
      <c r="J8" s="115"/>
      <c r="K8" s="115"/>
      <c r="L8" s="111"/>
      <c r="M8" s="111"/>
      <c r="N8" s="111"/>
      <c r="O8" s="112"/>
      <c r="P8" s="112"/>
      <c r="Q8" s="52"/>
      <c r="S8" s="52"/>
      <c r="T8" s="52"/>
      <c r="U8" s="52"/>
      <c r="V8" s="112"/>
      <c r="W8" s="112"/>
      <c r="AC8" s="117"/>
      <c r="AD8" s="117"/>
      <c r="AE8" s="117"/>
      <c r="AF8" s="95"/>
      <c r="AG8" s="95"/>
      <c r="AH8" s="95"/>
      <c r="AI8" s="95"/>
      <c r="AK8" s="3"/>
      <c r="AL8" s="3"/>
    </row>
    <row r="9" spans="1:38" ht="15.65" customHeight="1" thickBot="1">
      <c r="A9" s="400" t="s">
        <v>109</v>
      </c>
      <c r="B9" s="401"/>
      <c r="C9" s="401"/>
      <c r="D9" s="401"/>
      <c r="E9" s="401"/>
      <c r="F9" s="401"/>
      <c r="G9" s="401"/>
      <c r="I9" s="118"/>
      <c r="J9" s="118"/>
      <c r="K9" s="118"/>
    </row>
    <row r="10" spans="1:38" ht="15.75" customHeight="1">
      <c r="A10" s="611" t="s">
        <v>110</v>
      </c>
      <c r="B10" s="612"/>
      <c r="C10" s="613" t="s">
        <v>111</v>
      </c>
      <c r="D10" s="612"/>
      <c r="E10" s="315" t="s">
        <v>112</v>
      </c>
      <c r="F10" s="119" t="s">
        <v>113</v>
      </c>
      <c r="G10" s="120" t="s">
        <v>114</v>
      </c>
      <c r="I10" s="118"/>
      <c r="J10" s="611" t="s">
        <v>110</v>
      </c>
      <c r="K10" s="612"/>
      <c r="L10" s="613" t="s">
        <v>111</v>
      </c>
      <c r="M10" s="612"/>
      <c r="N10" s="315" t="s">
        <v>112</v>
      </c>
      <c r="O10" s="119" t="s">
        <v>113</v>
      </c>
      <c r="P10" s="120" t="s">
        <v>114</v>
      </c>
      <c r="S10" s="611" t="s">
        <v>110</v>
      </c>
      <c r="T10" s="612"/>
      <c r="U10" s="613" t="s">
        <v>111</v>
      </c>
      <c r="V10" s="612"/>
      <c r="W10" s="457" t="s">
        <v>112</v>
      </c>
      <c r="X10" s="119" t="s">
        <v>113</v>
      </c>
      <c r="Y10" s="120" t="s">
        <v>114</v>
      </c>
      <c r="Z10" s="121"/>
      <c r="AB10" s="611" t="s">
        <v>110</v>
      </c>
      <c r="AC10" s="612"/>
      <c r="AD10" s="613" t="s">
        <v>111</v>
      </c>
      <c r="AE10" s="612"/>
      <c r="AF10" s="315" t="s">
        <v>112</v>
      </c>
      <c r="AG10" s="119" t="s">
        <v>113</v>
      </c>
      <c r="AH10" s="120" t="s">
        <v>114</v>
      </c>
    </row>
    <row r="11" spans="1:38" ht="15.75" customHeight="1">
      <c r="A11" s="581" t="s">
        <v>115</v>
      </c>
      <c r="B11" s="582"/>
      <c r="C11" s="596">
        <v>1010</v>
      </c>
      <c r="D11" s="599"/>
      <c r="E11" s="320" t="s">
        <v>116</v>
      </c>
      <c r="F11" s="239">
        <v>4100</v>
      </c>
      <c r="G11" s="124"/>
      <c r="H11" s="125" t="s">
        <v>117</v>
      </c>
      <c r="J11" s="581" t="s">
        <v>118</v>
      </c>
      <c r="K11" s="598"/>
      <c r="L11" s="596">
        <v>3020</v>
      </c>
      <c r="M11" s="599"/>
      <c r="N11" s="329" t="s">
        <v>119</v>
      </c>
      <c r="O11" s="239">
        <v>2890</v>
      </c>
      <c r="P11" s="127"/>
      <c r="Q11" s="125" t="s">
        <v>120</v>
      </c>
      <c r="S11" s="585" t="s">
        <v>115</v>
      </c>
      <c r="T11" s="586"/>
      <c r="U11" s="587">
        <v>4110</v>
      </c>
      <c r="V11" s="588"/>
      <c r="W11" s="323" t="s">
        <v>284</v>
      </c>
      <c r="X11" s="239">
        <v>3170</v>
      </c>
      <c r="Y11" s="128"/>
      <c r="Z11" s="129" t="s">
        <v>122</v>
      </c>
      <c r="AA11" s="130"/>
      <c r="AB11" s="581" t="s">
        <v>115</v>
      </c>
      <c r="AC11" s="595"/>
      <c r="AD11" s="596">
        <v>7015</v>
      </c>
      <c r="AE11" s="597"/>
      <c r="AF11" s="329" t="s">
        <v>123</v>
      </c>
      <c r="AG11" s="239">
        <v>2390</v>
      </c>
      <c r="AH11" s="127"/>
      <c r="AI11" s="132" t="s">
        <v>124</v>
      </c>
    </row>
    <row r="12" spans="1:38" ht="15.75" customHeight="1">
      <c r="A12" s="570" t="s">
        <v>125</v>
      </c>
      <c r="B12" s="571"/>
      <c r="C12" s="583">
        <v>1020</v>
      </c>
      <c r="D12" s="584"/>
      <c r="E12" s="176" t="s">
        <v>126</v>
      </c>
      <c r="F12" s="239">
        <v>6710</v>
      </c>
      <c r="G12" s="127"/>
      <c r="H12" s="125" t="s">
        <v>127</v>
      </c>
      <c r="J12" s="570" t="s">
        <v>128</v>
      </c>
      <c r="K12" s="571"/>
      <c r="L12" s="583">
        <v>3030</v>
      </c>
      <c r="M12" s="584"/>
      <c r="N12" s="176" t="s">
        <v>129</v>
      </c>
      <c r="O12" s="232">
        <v>2760</v>
      </c>
      <c r="P12" s="127"/>
      <c r="Q12" s="125" t="s">
        <v>130</v>
      </c>
      <c r="S12" s="570" t="s">
        <v>283</v>
      </c>
      <c r="T12" s="571"/>
      <c r="U12" s="583">
        <v>4120</v>
      </c>
      <c r="V12" s="584"/>
      <c r="W12" s="176" t="s">
        <v>292</v>
      </c>
      <c r="X12" s="232">
        <v>4260</v>
      </c>
      <c r="Y12" s="127"/>
      <c r="Z12" s="129" t="s">
        <v>133</v>
      </c>
      <c r="AA12" s="130"/>
      <c r="AB12" s="570" t="s">
        <v>134</v>
      </c>
      <c r="AC12" s="571"/>
      <c r="AD12" s="583">
        <v>7030</v>
      </c>
      <c r="AE12" s="606"/>
      <c r="AF12" s="176" t="s">
        <v>135</v>
      </c>
      <c r="AG12" s="232">
        <v>5000</v>
      </c>
      <c r="AH12" s="127"/>
      <c r="AI12" s="132" t="s">
        <v>136</v>
      </c>
    </row>
    <row r="13" spans="1:38" ht="15.75" customHeight="1">
      <c r="A13" s="570"/>
      <c r="B13" s="571"/>
      <c r="C13" s="602">
        <v>1025</v>
      </c>
      <c r="D13" s="603"/>
      <c r="E13" s="358" t="s">
        <v>137</v>
      </c>
      <c r="F13" s="604" t="s">
        <v>138</v>
      </c>
      <c r="G13" s="605"/>
      <c r="H13" s="125"/>
      <c r="J13" s="570"/>
      <c r="K13" s="571"/>
      <c r="L13" s="583">
        <v>3040</v>
      </c>
      <c r="M13" s="584"/>
      <c r="N13" s="176" t="s">
        <v>139</v>
      </c>
      <c r="O13" s="232">
        <v>2770</v>
      </c>
      <c r="P13" s="127"/>
      <c r="Q13" s="125" t="s">
        <v>140</v>
      </c>
      <c r="S13" s="570"/>
      <c r="T13" s="571"/>
      <c r="U13" s="583">
        <v>4130</v>
      </c>
      <c r="V13" s="584"/>
      <c r="W13" s="176" t="s">
        <v>302</v>
      </c>
      <c r="X13" s="232">
        <v>1040</v>
      </c>
      <c r="Y13" s="127"/>
      <c r="Z13" s="129" t="s">
        <v>142</v>
      </c>
      <c r="AA13" s="130"/>
      <c r="AB13" s="570"/>
      <c r="AC13" s="571"/>
      <c r="AD13" s="583">
        <v>7040</v>
      </c>
      <c r="AE13" s="606"/>
      <c r="AF13" s="176" t="s">
        <v>143</v>
      </c>
      <c r="AG13" s="232">
        <v>4850</v>
      </c>
      <c r="AH13" s="127"/>
      <c r="AI13" s="132" t="s">
        <v>144</v>
      </c>
    </row>
    <row r="14" spans="1:38" ht="15.75" customHeight="1">
      <c r="A14" s="570"/>
      <c r="B14" s="571"/>
      <c r="C14" s="583">
        <v>1040</v>
      </c>
      <c r="D14" s="584"/>
      <c r="E14" s="176" t="s">
        <v>145</v>
      </c>
      <c r="F14" s="239">
        <v>2180</v>
      </c>
      <c r="G14" s="127"/>
      <c r="H14" s="125" t="s">
        <v>146</v>
      </c>
      <c r="J14" s="570"/>
      <c r="K14" s="571"/>
      <c r="L14" s="583">
        <v>3041</v>
      </c>
      <c r="M14" s="584"/>
      <c r="N14" s="176" t="s">
        <v>147</v>
      </c>
      <c r="O14" s="232">
        <v>1790</v>
      </c>
      <c r="P14" s="127"/>
      <c r="Q14" s="125" t="s">
        <v>148</v>
      </c>
      <c r="S14" s="589" t="s">
        <v>165</v>
      </c>
      <c r="T14" s="590"/>
      <c r="U14" s="583">
        <v>4140</v>
      </c>
      <c r="V14" s="584"/>
      <c r="W14" s="176" t="s">
        <v>310</v>
      </c>
      <c r="X14" s="232">
        <v>5520</v>
      </c>
      <c r="Y14" s="127"/>
      <c r="Z14" s="129" t="s">
        <v>150</v>
      </c>
      <c r="AA14" s="130"/>
      <c r="AB14" s="570"/>
      <c r="AC14" s="571"/>
      <c r="AD14" s="583">
        <v>7050</v>
      </c>
      <c r="AE14" s="606"/>
      <c r="AF14" s="176" t="s">
        <v>151</v>
      </c>
      <c r="AG14" s="232">
        <v>4900</v>
      </c>
      <c r="AH14" s="127"/>
      <c r="AI14" s="132" t="s">
        <v>152</v>
      </c>
    </row>
    <row r="15" spans="1:38" ht="15.75" customHeight="1">
      <c r="A15" s="570"/>
      <c r="B15" s="571"/>
      <c r="C15" s="583">
        <v>1070</v>
      </c>
      <c r="D15" s="584"/>
      <c r="E15" s="176" t="s">
        <v>153</v>
      </c>
      <c r="F15" s="232">
        <v>1880</v>
      </c>
      <c r="G15" s="127"/>
      <c r="H15" s="125" t="s">
        <v>154</v>
      </c>
      <c r="J15" s="570"/>
      <c r="K15" s="571"/>
      <c r="L15" s="583">
        <v>3050</v>
      </c>
      <c r="M15" s="584"/>
      <c r="N15" s="176" t="s">
        <v>155</v>
      </c>
      <c r="O15" s="232">
        <v>4000</v>
      </c>
      <c r="P15" s="127"/>
      <c r="Q15" s="125" t="s">
        <v>156</v>
      </c>
      <c r="S15" s="591">
        <f>SUM(X11:X15)</f>
        <v>14610</v>
      </c>
      <c r="T15" s="592"/>
      <c r="U15" s="593">
        <v>57060</v>
      </c>
      <c r="V15" s="594"/>
      <c r="W15" s="458" t="s">
        <v>1644</v>
      </c>
      <c r="X15" s="241">
        <v>620</v>
      </c>
      <c r="Y15" s="459"/>
      <c r="Z15" s="129" t="s">
        <v>158</v>
      </c>
      <c r="AA15" s="130"/>
      <c r="AB15" s="570"/>
      <c r="AC15" s="571"/>
      <c r="AD15" s="583">
        <v>7070</v>
      </c>
      <c r="AE15" s="606"/>
      <c r="AF15" s="176" t="s">
        <v>159</v>
      </c>
      <c r="AG15" s="232">
        <v>2330</v>
      </c>
      <c r="AH15" s="127"/>
      <c r="AI15" s="132" t="s">
        <v>160</v>
      </c>
    </row>
    <row r="16" spans="1:38" ht="15.75" customHeight="1">
      <c r="A16" s="570"/>
      <c r="B16" s="571"/>
      <c r="C16" s="583">
        <v>1080</v>
      </c>
      <c r="D16" s="584"/>
      <c r="E16" s="176" t="s">
        <v>161</v>
      </c>
      <c r="F16" s="232">
        <v>3740</v>
      </c>
      <c r="G16" s="127"/>
      <c r="H16" s="125" t="s">
        <v>162</v>
      </c>
      <c r="J16" s="570"/>
      <c r="K16" s="571"/>
      <c r="L16" s="583">
        <v>3060</v>
      </c>
      <c r="M16" s="584"/>
      <c r="N16" s="176" t="s">
        <v>163</v>
      </c>
      <c r="O16" s="232">
        <v>2660</v>
      </c>
      <c r="P16" s="127"/>
      <c r="Q16" s="125" t="s">
        <v>164</v>
      </c>
      <c r="S16" s="600"/>
      <c r="T16" s="601"/>
      <c r="U16" s="587">
        <v>5020</v>
      </c>
      <c r="V16" s="588"/>
      <c r="W16" s="323" t="s">
        <v>121</v>
      </c>
      <c r="X16" s="239">
        <v>1980</v>
      </c>
      <c r="Y16" s="128"/>
      <c r="Z16" s="129" t="s">
        <v>167</v>
      </c>
      <c r="AA16" s="130"/>
      <c r="AB16" s="570"/>
      <c r="AC16" s="571"/>
      <c r="AD16" s="583">
        <v>7080</v>
      </c>
      <c r="AE16" s="606"/>
      <c r="AF16" s="176" t="s">
        <v>168</v>
      </c>
      <c r="AG16" s="232">
        <v>4610</v>
      </c>
      <c r="AH16" s="127"/>
      <c r="AI16" s="132" t="s">
        <v>169</v>
      </c>
    </row>
    <row r="17" spans="1:39" ht="15.75" customHeight="1">
      <c r="A17" s="570"/>
      <c r="B17" s="571"/>
      <c r="C17" s="583">
        <v>1090</v>
      </c>
      <c r="D17" s="584"/>
      <c r="E17" s="176" t="s">
        <v>170</v>
      </c>
      <c r="F17" s="232">
        <v>2840</v>
      </c>
      <c r="G17" s="127"/>
      <c r="H17" s="125" t="s">
        <v>171</v>
      </c>
      <c r="J17" s="589" t="s">
        <v>165</v>
      </c>
      <c r="K17" s="590"/>
      <c r="L17" s="583">
        <v>3070</v>
      </c>
      <c r="M17" s="584"/>
      <c r="N17" s="176" t="s">
        <v>172</v>
      </c>
      <c r="O17" s="232">
        <v>2980</v>
      </c>
      <c r="P17" s="127"/>
      <c r="Q17" s="125" t="s">
        <v>173</v>
      </c>
      <c r="S17" s="570" t="s">
        <v>131</v>
      </c>
      <c r="T17" s="571"/>
      <c r="U17" s="583">
        <v>5030</v>
      </c>
      <c r="V17" s="584"/>
      <c r="W17" s="176" t="s">
        <v>132</v>
      </c>
      <c r="X17" s="232">
        <v>1370</v>
      </c>
      <c r="Y17" s="127"/>
      <c r="Z17" s="129" t="s">
        <v>175</v>
      </c>
      <c r="AA17" s="130"/>
      <c r="AB17" s="570"/>
      <c r="AC17" s="571"/>
      <c r="AD17" s="637">
        <v>7085</v>
      </c>
      <c r="AE17" s="638"/>
      <c r="AF17" s="360" t="s">
        <v>176</v>
      </c>
      <c r="AG17" s="604" t="s">
        <v>177</v>
      </c>
      <c r="AH17" s="605"/>
      <c r="AI17" s="132"/>
    </row>
    <row r="18" spans="1:39" ht="15.75" customHeight="1">
      <c r="A18" s="570"/>
      <c r="B18" s="571"/>
      <c r="C18" s="583">
        <v>1100</v>
      </c>
      <c r="D18" s="584"/>
      <c r="E18" s="176" t="s">
        <v>178</v>
      </c>
      <c r="F18" s="232">
        <v>2230</v>
      </c>
      <c r="G18" s="127"/>
      <c r="H18" s="125" t="s">
        <v>179</v>
      </c>
      <c r="J18" s="591">
        <f>SUM(O11:O18)</f>
        <v>20060</v>
      </c>
      <c r="K18" s="634"/>
      <c r="L18" s="635">
        <v>3080</v>
      </c>
      <c r="M18" s="636"/>
      <c r="N18" s="182" t="s">
        <v>180</v>
      </c>
      <c r="O18" s="363">
        <v>210</v>
      </c>
      <c r="P18" s="364"/>
      <c r="Q18" s="125" t="s">
        <v>181</v>
      </c>
      <c r="S18" s="570"/>
      <c r="T18" s="571"/>
      <c r="U18" s="583">
        <v>5040</v>
      </c>
      <c r="V18" s="584"/>
      <c r="W18" s="176" t="s">
        <v>141</v>
      </c>
      <c r="X18" s="232">
        <v>3350</v>
      </c>
      <c r="Y18" s="127"/>
      <c r="Z18" s="129" t="s">
        <v>184</v>
      </c>
      <c r="AA18" s="130"/>
      <c r="AB18" s="570"/>
      <c r="AC18" s="571"/>
      <c r="AD18" s="637">
        <v>7090</v>
      </c>
      <c r="AE18" s="638"/>
      <c r="AF18" s="360" t="s">
        <v>185</v>
      </c>
      <c r="AG18" s="604" t="s">
        <v>177</v>
      </c>
      <c r="AH18" s="605"/>
      <c r="AI18" s="132"/>
    </row>
    <row r="19" spans="1:39" ht="15.75" customHeight="1">
      <c r="A19" s="570"/>
      <c r="B19" s="571"/>
      <c r="C19" s="583">
        <v>1110</v>
      </c>
      <c r="D19" s="584"/>
      <c r="E19" s="176" t="s">
        <v>186</v>
      </c>
      <c r="F19" s="232">
        <v>2250</v>
      </c>
      <c r="G19" s="127"/>
      <c r="H19" s="125" t="s">
        <v>187</v>
      </c>
      <c r="J19" s="653" t="s">
        <v>188</v>
      </c>
      <c r="K19" s="654"/>
      <c r="L19" s="587">
        <v>4010</v>
      </c>
      <c r="M19" s="588"/>
      <c r="N19" s="323" t="s">
        <v>189</v>
      </c>
      <c r="O19" s="239">
        <v>3200</v>
      </c>
      <c r="P19" s="128"/>
      <c r="Q19" s="125" t="s">
        <v>190</v>
      </c>
      <c r="S19" s="570"/>
      <c r="T19" s="571"/>
      <c r="U19" s="583">
        <v>5050</v>
      </c>
      <c r="V19" s="584"/>
      <c r="W19" s="176" t="s">
        <v>149</v>
      </c>
      <c r="X19" s="232">
        <v>2270</v>
      </c>
      <c r="Y19" s="127"/>
      <c r="Z19" s="129" t="s">
        <v>192</v>
      </c>
      <c r="AA19" s="130"/>
      <c r="AB19" s="589" t="s">
        <v>165</v>
      </c>
      <c r="AC19" s="639"/>
      <c r="AD19" s="583">
        <v>7100</v>
      </c>
      <c r="AE19" s="606"/>
      <c r="AF19" s="176" t="s">
        <v>193</v>
      </c>
      <c r="AG19" s="232">
        <v>6590</v>
      </c>
      <c r="AH19" s="127"/>
      <c r="AI19" s="132" t="s">
        <v>194</v>
      </c>
    </row>
    <row r="20" spans="1:39" ht="15.75" customHeight="1">
      <c r="A20" s="589" t="s">
        <v>165</v>
      </c>
      <c r="B20" s="645"/>
      <c r="C20" s="583">
        <v>1120</v>
      </c>
      <c r="D20" s="584"/>
      <c r="E20" s="176" t="s">
        <v>195</v>
      </c>
      <c r="F20" s="232">
        <v>2310</v>
      </c>
      <c r="G20" s="127"/>
      <c r="H20" s="125" t="s">
        <v>196</v>
      </c>
      <c r="J20" s="570"/>
      <c r="K20" s="571"/>
      <c r="L20" s="583">
        <v>4012</v>
      </c>
      <c r="M20" s="584"/>
      <c r="N20" s="176" t="s">
        <v>197</v>
      </c>
      <c r="O20" s="232">
        <v>2540</v>
      </c>
      <c r="P20" s="127"/>
      <c r="Q20" s="125" t="s">
        <v>198</v>
      </c>
      <c r="S20" s="570"/>
      <c r="T20" s="571"/>
      <c r="U20" s="583">
        <v>5060</v>
      </c>
      <c r="V20" s="584"/>
      <c r="W20" s="176" t="s">
        <v>157</v>
      </c>
      <c r="X20" s="232">
        <v>3860</v>
      </c>
      <c r="Y20" s="127"/>
      <c r="Z20" s="129" t="s">
        <v>200</v>
      </c>
      <c r="AA20" s="130"/>
      <c r="AB20" s="591">
        <f>SUM(AG11:AG20)</f>
        <v>35290</v>
      </c>
      <c r="AC20" s="640"/>
      <c r="AD20" s="635">
        <v>7110</v>
      </c>
      <c r="AE20" s="641"/>
      <c r="AF20" s="182" t="s">
        <v>201</v>
      </c>
      <c r="AG20" s="363">
        <v>4620</v>
      </c>
      <c r="AH20" s="364"/>
      <c r="AI20" s="132" t="s">
        <v>202</v>
      </c>
    </row>
    <row r="21" spans="1:39" ht="15.75" customHeight="1">
      <c r="A21" s="591">
        <f>SUM(F11:F21)</f>
        <v>31840</v>
      </c>
      <c r="B21" s="592"/>
      <c r="C21" s="635">
        <v>1130</v>
      </c>
      <c r="D21" s="636"/>
      <c r="E21" s="182" t="s">
        <v>203</v>
      </c>
      <c r="F21" s="363">
        <v>3600</v>
      </c>
      <c r="G21" s="364"/>
      <c r="H21" s="125" t="s">
        <v>204</v>
      </c>
      <c r="J21" s="570"/>
      <c r="K21" s="571"/>
      <c r="L21" s="583">
        <v>4020</v>
      </c>
      <c r="M21" s="584"/>
      <c r="N21" s="176" t="s">
        <v>205</v>
      </c>
      <c r="O21" s="232">
        <v>2300</v>
      </c>
      <c r="P21" s="127"/>
      <c r="Q21" s="125" t="s">
        <v>206</v>
      </c>
      <c r="S21" s="589" t="s">
        <v>165</v>
      </c>
      <c r="T21" s="645"/>
      <c r="U21" s="583">
        <v>5070</v>
      </c>
      <c r="V21" s="584"/>
      <c r="W21" s="176" t="s">
        <v>166</v>
      </c>
      <c r="X21" s="232">
        <v>2690</v>
      </c>
      <c r="Y21" s="127"/>
      <c r="Z21" s="129" t="s">
        <v>208</v>
      </c>
      <c r="AA21" s="130"/>
      <c r="AB21" s="570" t="s">
        <v>209</v>
      </c>
      <c r="AC21" s="571"/>
      <c r="AD21" s="587">
        <v>8010</v>
      </c>
      <c r="AE21" s="642"/>
      <c r="AF21" s="323" t="s">
        <v>210</v>
      </c>
      <c r="AG21" s="239">
        <v>1110</v>
      </c>
      <c r="AH21" s="128"/>
      <c r="AI21" s="132" t="s">
        <v>211</v>
      </c>
    </row>
    <row r="22" spans="1:39" ht="15.75" customHeight="1">
      <c r="A22" s="570" t="s">
        <v>212</v>
      </c>
      <c r="B22" s="571"/>
      <c r="C22" s="587">
        <v>2015</v>
      </c>
      <c r="D22" s="588"/>
      <c r="E22" s="323" t="s">
        <v>213</v>
      </c>
      <c r="F22" s="239">
        <v>5960</v>
      </c>
      <c r="G22" s="128"/>
      <c r="H22" s="125" t="s">
        <v>214</v>
      </c>
      <c r="J22" s="570"/>
      <c r="K22" s="571"/>
      <c r="L22" s="583">
        <v>4040</v>
      </c>
      <c r="M22" s="584"/>
      <c r="N22" s="176" t="s">
        <v>215</v>
      </c>
      <c r="O22" s="232">
        <v>1710</v>
      </c>
      <c r="P22" s="127"/>
      <c r="Q22" s="125" t="s">
        <v>216</v>
      </c>
      <c r="S22" s="591">
        <f>SUM(X16:X22)</f>
        <v>19490</v>
      </c>
      <c r="T22" s="592"/>
      <c r="U22" s="635">
        <v>5080</v>
      </c>
      <c r="V22" s="636"/>
      <c r="W22" s="182" t="s">
        <v>174</v>
      </c>
      <c r="X22" s="363">
        <v>3970</v>
      </c>
      <c r="Y22" s="364"/>
      <c r="Z22" s="129" t="s">
        <v>218</v>
      </c>
      <c r="AA22" s="130"/>
      <c r="AB22" s="643" t="s">
        <v>219</v>
      </c>
      <c r="AC22" s="644"/>
      <c r="AD22" s="583">
        <v>8020</v>
      </c>
      <c r="AE22" s="606"/>
      <c r="AF22" s="176" t="s">
        <v>220</v>
      </c>
      <c r="AG22" s="232">
        <v>2710</v>
      </c>
      <c r="AH22" s="127"/>
      <c r="AI22" s="132" t="s">
        <v>221</v>
      </c>
    </row>
    <row r="23" spans="1:39" ht="15.75" customHeight="1">
      <c r="A23" s="570"/>
      <c r="B23" s="571"/>
      <c r="C23" s="646">
        <v>2011</v>
      </c>
      <c r="D23" s="647"/>
      <c r="E23" s="360" t="s">
        <v>222</v>
      </c>
      <c r="F23" s="604" t="s">
        <v>223</v>
      </c>
      <c r="G23" s="605"/>
      <c r="H23" s="125"/>
      <c r="J23" s="570"/>
      <c r="K23" s="571"/>
      <c r="L23" s="583">
        <v>4050</v>
      </c>
      <c r="M23" s="584"/>
      <c r="N23" s="176" t="s">
        <v>224</v>
      </c>
      <c r="O23" s="232">
        <v>2110</v>
      </c>
      <c r="P23" s="127"/>
      <c r="Q23" s="125" t="s">
        <v>225</v>
      </c>
      <c r="S23" s="570" t="s">
        <v>182</v>
      </c>
      <c r="T23" s="571"/>
      <c r="U23" s="587">
        <v>5090</v>
      </c>
      <c r="V23" s="588"/>
      <c r="W23" s="323" t="s">
        <v>183</v>
      </c>
      <c r="X23" s="239">
        <v>4770</v>
      </c>
      <c r="Y23" s="128"/>
      <c r="Z23" s="95" t="s">
        <v>228</v>
      </c>
      <c r="AA23" s="130"/>
      <c r="AB23" s="589" t="s">
        <v>165</v>
      </c>
      <c r="AC23" s="639"/>
      <c r="AD23" s="583">
        <v>8030</v>
      </c>
      <c r="AE23" s="606"/>
      <c r="AF23" s="176" t="s">
        <v>229</v>
      </c>
      <c r="AG23" s="232">
        <v>2660</v>
      </c>
      <c r="AH23" s="127"/>
      <c r="AI23" s="132" t="s">
        <v>230</v>
      </c>
    </row>
    <row r="24" spans="1:39" ht="15.75" customHeight="1">
      <c r="A24" s="570"/>
      <c r="B24" s="571"/>
      <c r="C24" s="583">
        <v>2020</v>
      </c>
      <c r="D24" s="584"/>
      <c r="E24" s="176" t="s">
        <v>231</v>
      </c>
      <c r="F24" s="232">
        <v>3950</v>
      </c>
      <c r="G24" s="127"/>
      <c r="H24" s="125" t="s">
        <v>232</v>
      </c>
      <c r="J24" s="570"/>
      <c r="K24" s="571"/>
      <c r="L24" s="583">
        <v>4060</v>
      </c>
      <c r="M24" s="584"/>
      <c r="N24" s="176" t="s">
        <v>233</v>
      </c>
      <c r="O24" s="232">
        <v>2240</v>
      </c>
      <c r="P24" s="127"/>
      <c r="Q24" s="125" t="s">
        <v>234</v>
      </c>
      <c r="S24" s="570"/>
      <c r="T24" s="571"/>
      <c r="U24" s="583">
        <v>5100</v>
      </c>
      <c r="V24" s="584"/>
      <c r="W24" s="176" t="s">
        <v>191</v>
      </c>
      <c r="X24" s="232">
        <v>3900</v>
      </c>
      <c r="Y24" s="127"/>
      <c r="Z24" s="129" t="s">
        <v>236</v>
      </c>
      <c r="AA24" s="130"/>
      <c r="AB24" s="591">
        <f>SUM(AG21:AG24)</f>
        <v>7040</v>
      </c>
      <c r="AC24" s="640"/>
      <c r="AD24" s="635">
        <v>8035</v>
      </c>
      <c r="AE24" s="641"/>
      <c r="AF24" s="182" t="s">
        <v>237</v>
      </c>
      <c r="AG24" s="363">
        <v>560</v>
      </c>
      <c r="AH24" s="364"/>
      <c r="AI24" s="132" t="s">
        <v>238</v>
      </c>
    </row>
    <row r="25" spans="1:39" ht="15.75" customHeight="1">
      <c r="A25" s="570"/>
      <c r="B25" s="571"/>
      <c r="C25" s="583">
        <v>2025</v>
      </c>
      <c r="D25" s="584"/>
      <c r="E25" s="176" t="s">
        <v>239</v>
      </c>
      <c r="F25" s="239">
        <v>3240</v>
      </c>
      <c r="G25" s="127"/>
      <c r="H25" s="125" t="s">
        <v>240</v>
      </c>
      <c r="J25" s="570"/>
      <c r="K25" s="571"/>
      <c r="L25" s="583">
        <v>4072</v>
      </c>
      <c r="M25" s="584"/>
      <c r="N25" s="176" t="s">
        <v>241</v>
      </c>
      <c r="O25" s="232">
        <v>3250</v>
      </c>
      <c r="P25" s="127"/>
      <c r="Q25" s="125" t="s">
        <v>242</v>
      </c>
      <c r="S25" s="570"/>
      <c r="T25" s="571"/>
      <c r="U25" s="583">
        <v>5110</v>
      </c>
      <c r="V25" s="584"/>
      <c r="W25" s="176" t="s">
        <v>199</v>
      </c>
      <c r="X25" s="232">
        <v>2040</v>
      </c>
      <c r="Y25" s="127"/>
      <c r="Z25" s="129"/>
      <c r="AA25" s="130"/>
      <c r="AB25" s="570" t="s">
        <v>245</v>
      </c>
      <c r="AC25" s="571"/>
      <c r="AD25" s="587">
        <v>8040</v>
      </c>
      <c r="AE25" s="642"/>
      <c r="AF25" s="323" t="s">
        <v>246</v>
      </c>
      <c r="AG25" s="239">
        <v>2080</v>
      </c>
      <c r="AH25" s="128"/>
      <c r="AI25" s="132" t="s">
        <v>247</v>
      </c>
    </row>
    <row r="26" spans="1:39" ht="15.75" customHeight="1">
      <c r="A26" s="570"/>
      <c r="B26" s="571"/>
      <c r="C26" s="583">
        <v>2030</v>
      </c>
      <c r="D26" s="584"/>
      <c r="E26" s="176" t="s">
        <v>248</v>
      </c>
      <c r="F26" s="239">
        <v>2380</v>
      </c>
      <c r="G26" s="127"/>
      <c r="H26" s="125" t="s">
        <v>249</v>
      </c>
      <c r="J26" s="570"/>
      <c r="K26" s="571"/>
      <c r="L26" s="583">
        <v>4080</v>
      </c>
      <c r="M26" s="584"/>
      <c r="N26" s="176" t="s">
        <v>250</v>
      </c>
      <c r="O26" s="232">
        <v>2850</v>
      </c>
      <c r="P26" s="127"/>
      <c r="Q26" s="125" t="s">
        <v>251</v>
      </c>
      <c r="S26" s="589" t="s">
        <v>165</v>
      </c>
      <c r="T26" s="645"/>
      <c r="U26" s="583">
        <v>5111</v>
      </c>
      <c r="V26" s="584"/>
      <c r="W26" s="176" t="s">
        <v>207</v>
      </c>
      <c r="X26" s="232">
        <v>4350</v>
      </c>
      <c r="Y26" s="127"/>
      <c r="Z26" s="129" t="s">
        <v>254</v>
      </c>
      <c r="AA26" s="130"/>
      <c r="AB26" s="570"/>
      <c r="AC26" s="571"/>
      <c r="AD26" s="583">
        <v>8050</v>
      </c>
      <c r="AE26" s="606"/>
      <c r="AF26" s="176" t="s">
        <v>255</v>
      </c>
      <c r="AG26" s="232">
        <v>3490</v>
      </c>
      <c r="AH26" s="127"/>
      <c r="AI26" s="132" t="s">
        <v>256</v>
      </c>
    </row>
    <row r="27" spans="1:39" ht="15.75" customHeight="1">
      <c r="A27" s="570"/>
      <c r="B27" s="571"/>
      <c r="C27" s="583">
        <v>2040</v>
      </c>
      <c r="D27" s="584"/>
      <c r="E27" s="176" t="s">
        <v>257</v>
      </c>
      <c r="F27" s="239">
        <v>3840</v>
      </c>
      <c r="G27" s="127"/>
      <c r="H27" s="125" t="s">
        <v>258</v>
      </c>
      <c r="J27" s="570"/>
      <c r="K27" s="571"/>
      <c r="L27" s="583">
        <v>4090</v>
      </c>
      <c r="M27" s="584"/>
      <c r="N27" s="176" t="s">
        <v>259</v>
      </c>
      <c r="O27" s="232">
        <v>2910</v>
      </c>
      <c r="P27" s="127"/>
      <c r="Q27" s="125" t="s">
        <v>260</v>
      </c>
      <c r="S27" s="591">
        <f>SUM(X23:X27)</f>
        <v>20430</v>
      </c>
      <c r="T27" s="592"/>
      <c r="U27" s="635">
        <v>5120</v>
      </c>
      <c r="V27" s="636"/>
      <c r="W27" s="182" t="s">
        <v>217</v>
      </c>
      <c r="X27" s="363">
        <v>5370</v>
      </c>
      <c r="Y27" s="364"/>
      <c r="Z27" s="129" t="s">
        <v>262</v>
      </c>
      <c r="AA27" s="130"/>
      <c r="AB27" s="570"/>
      <c r="AC27" s="571"/>
      <c r="AD27" s="583">
        <v>8060</v>
      </c>
      <c r="AE27" s="606"/>
      <c r="AF27" s="176" t="s">
        <v>263</v>
      </c>
      <c r="AG27" s="232">
        <v>4080</v>
      </c>
      <c r="AH27" s="127"/>
      <c r="AI27" s="132" t="s">
        <v>264</v>
      </c>
    </row>
    <row r="28" spans="1:39" ht="15.75" customHeight="1">
      <c r="A28" s="570"/>
      <c r="B28" s="571"/>
      <c r="C28" s="583">
        <v>2050</v>
      </c>
      <c r="D28" s="584"/>
      <c r="E28" s="176" t="s">
        <v>265</v>
      </c>
      <c r="F28" s="239">
        <v>3320</v>
      </c>
      <c r="G28" s="127"/>
      <c r="H28" s="125" t="s">
        <v>266</v>
      </c>
      <c r="J28" s="570"/>
      <c r="K28" s="571"/>
      <c r="L28" s="583">
        <v>4100</v>
      </c>
      <c r="M28" s="584"/>
      <c r="N28" s="176" t="s">
        <v>267</v>
      </c>
      <c r="O28" s="232">
        <v>2310</v>
      </c>
      <c r="P28" s="127"/>
      <c r="Q28" s="125" t="s">
        <v>268</v>
      </c>
      <c r="S28" s="570" t="s">
        <v>226</v>
      </c>
      <c r="T28" s="571"/>
      <c r="U28" s="587">
        <v>6010</v>
      </c>
      <c r="V28" s="588"/>
      <c r="W28" s="323" t="s">
        <v>227</v>
      </c>
      <c r="X28" s="239">
        <v>4770</v>
      </c>
      <c r="Y28" s="362"/>
      <c r="Z28" s="129" t="s">
        <v>270</v>
      </c>
      <c r="AA28" s="130"/>
      <c r="AB28" s="570"/>
      <c r="AC28" s="571"/>
      <c r="AD28" s="583">
        <v>8071</v>
      </c>
      <c r="AE28" s="606"/>
      <c r="AF28" s="176" t="s">
        <v>271</v>
      </c>
      <c r="AG28" s="232">
        <v>3270</v>
      </c>
      <c r="AH28" s="127"/>
      <c r="AI28" s="132" t="s">
        <v>272</v>
      </c>
    </row>
    <row r="29" spans="1:39" ht="15.75" customHeight="1">
      <c r="A29" s="570"/>
      <c r="B29" s="571"/>
      <c r="C29" s="583">
        <v>2055</v>
      </c>
      <c r="D29" s="584"/>
      <c r="E29" s="176" t="s">
        <v>273</v>
      </c>
      <c r="F29" s="239">
        <v>1950</v>
      </c>
      <c r="G29" s="127"/>
      <c r="H29" s="125" t="s">
        <v>274</v>
      </c>
      <c r="J29" s="570"/>
      <c r="K29" s="571"/>
      <c r="L29" s="583">
        <v>4102</v>
      </c>
      <c r="M29" s="584"/>
      <c r="N29" s="176" t="s">
        <v>275</v>
      </c>
      <c r="O29" s="232">
        <v>2240</v>
      </c>
      <c r="P29" s="127"/>
      <c r="Q29" s="125" t="s">
        <v>276</v>
      </c>
      <c r="S29" s="570"/>
      <c r="T29" s="571"/>
      <c r="U29" s="583">
        <v>6020</v>
      </c>
      <c r="V29" s="584"/>
      <c r="W29" s="176" t="s">
        <v>235</v>
      </c>
      <c r="X29" s="232">
        <v>3210</v>
      </c>
      <c r="Y29" s="127"/>
      <c r="Z29" s="129" t="s">
        <v>278</v>
      </c>
      <c r="AA29" s="130"/>
      <c r="AB29" s="589" t="s">
        <v>165</v>
      </c>
      <c r="AC29" s="639"/>
      <c r="AD29" s="583">
        <v>8072</v>
      </c>
      <c r="AE29" s="606"/>
      <c r="AF29" s="176" t="s">
        <v>279</v>
      </c>
      <c r="AG29" s="232">
        <v>3250</v>
      </c>
      <c r="AH29" s="127"/>
      <c r="AI29" s="132" t="s">
        <v>280</v>
      </c>
    </row>
    <row r="30" spans="1:39" ht="15.75" customHeight="1">
      <c r="A30" s="589" t="s">
        <v>165</v>
      </c>
      <c r="B30" s="645"/>
      <c r="C30" s="583">
        <v>2060</v>
      </c>
      <c r="D30" s="584"/>
      <c r="E30" s="176" t="s">
        <v>281</v>
      </c>
      <c r="F30" s="239">
        <v>2930</v>
      </c>
      <c r="G30" s="127"/>
      <c r="H30" s="125" t="s">
        <v>282</v>
      </c>
      <c r="J30" s="570"/>
      <c r="K30" s="571"/>
      <c r="L30" s="587">
        <v>57010</v>
      </c>
      <c r="M30" s="588"/>
      <c r="N30" s="442" t="s">
        <v>1645</v>
      </c>
      <c r="O30" s="239">
        <v>270</v>
      </c>
      <c r="P30" s="128"/>
      <c r="Q30" s="125" t="s">
        <v>285</v>
      </c>
      <c r="S30" s="570"/>
      <c r="T30" s="571"/>
      <c r="U30" s="637">
        <v>6030</v>
      </c>
      <c r="V30" s="648"/>
      <c r="W30" s="361" t="s">
        <v>243</v>
      </c>
      <c r="X30" s="604" t="s">
        <v>244</v>
      </c>
      <c r="Y30" s="605"/>
      <c r="Z30" s="129" t="s">
        <v>287</v>
      </c>
      <c r="AA30" s="130"/>
      <c r="AB30" s="659">
        <f>SUM(AG25:AG30)</f>
        <v>19360</v>
      </c>
      <c r="AC30" s="640"/>
      <c r="AD30" s="635">
        <v>8080</v>
      </c>
      <c r="AE30" s="641"/>
      <c r="AF30" s="182" t="s">
        <v>288</v>
      </c>
      <c r="AG30" s="363">
        <v>3190</v>
      </c>
      <c r="AH30" s="364"/>
      <c r="AI30" s="132" t="s">
        <v>289</v>
      </c>
    </row>
    <row r="31" spans="1:39" ht="15.75" customHeight="1">
      <c r="A31" s="591">
        <f>SUM(F22:F31)</f>
        <v>31120</v>
      </c>
      <c r="B31" s="592"/>
      <c r="C31" s="635">
        <v>2070</v>
      </c>
      <c r="D31" s="636"/>
      <c r="E31" s="182" t="s">
        <v>290</v>
      </c>
      <c r="F31" s="480">
        <v>3550</v>
      </c>
      <c r="G31" s="364"/>
      <c r="H31" s="125" t="s">
        <v>291</v>
      </c>
      <c r="J31" s="570"/>
      <c r="K31" s="571"/>
      <c r="L31" s="583">
        <v>57020</v>
      </c>
      <c r="M31" s="584"/>
      <c r="N31" s="325" t="s">
        <v>1646</v>
      </c>
      <c r="O31" s="232">
        <v>440</v>
      </c>
      <c r="P31" s="127"/>
      <c r="Q31" s="125" t="s">
        <v>293</v>
      </c>
      <c r="S31" s="570"/>
      <c r="T31" s="571"/>
      <c r="U31" s="637">
        <v>6040</v>
      </c>
      <c r="V31" s="648"/>
      <c r="W31" s="360" t="s">
        <v>252</v>
      </c>
      <c r="X31" s="604" t="s">
        <v>253</v>
      </c>
      <c r="Y31" s="605"/>
      <c r="Z31" s="129" t="s">
        <v>295</v>
      </c>
      <c r="AA31" s="130"/>
      <c r="AB31" s="653" t="s">
        <v>296</v>
      </c>
      <c r="AC31" s="654"/>
      <c r="AD31" s="587">
        <v>8090</v>
      </c>
      <c r="AE31" s="642"/>
      <c r="AF31" s="323" t="s">
        <v>297</v>
      </c>
      <c r="AG31" s="239">
        <v>3180</v>
      </c>
      <c r="AH31" s="128"/>
      <c r="AI31" s="132" t="s">
        <v>298</v>
      </c>
      <c r="AM31" s="117"/>
    </row>
    <row r="32" spans="1:39" ht="15.75" customHeight="1">
      <c r="A32" s="570" t="s">
        <v>299</v>
      </c>
      <c r="B32" s="571"/>
      <c r="C32" s="587">
        <v>2080</v>
      </c>
      <c r="D32" s="588"/>
      <c r="E32" s="323" t="s">
        <v>300</v>
      </c>
      <c r="F32" s="477">
        <v>3850</v>
      </c>
      <c r="G32" s="128"/>
      <c r="H32" s="125" t="s">
        <v>301</v>
      </c>
      <c r="J32" s="570"/>
      <c r="K32" s="571"/>
      <c r="L32" s="583">
        <v>57030</v>
      </c>
      <c r="M32" s="584"/>
      <c r="N32" s="325" t="s">
        <v>1647</v>
      </c>
      <c r="O32" s="232">
        <v>300</v>
      </c>
      <c r="P32" s="127"/>
      <c r="Q32" s="125" t="s">
        <v>303</v>
      </c>
      <c r="S32" s="570"/>
      <c r="T32" s="571"/>
      <c r="U32" s="583">
        <v>6041</v>
      </c>
      <c r="V32" s="584"/>
      <c r="W32" s="176" t="s">
        <v>261</v>
      </c>
      <c r="X32" s="232">
        <v>5540</v>
      </c>
      <c r="Y32" s="127"/>
      <c r="Z32" s="129" t="s">
        <v>305</v>
      </c>
      <c r="AA32" s="138"/>
      <c r="AB32" s="570"/>
      <c r="AC32" s="571"/>
      <c r="AD32" s="583">
        <v>8100</v>
      </c>
      <c r="AE32" s="606"/>
      <c r="AF32" s="176" t="s">
        <v>306</v>
      </c>
      <c r="AG32" s="232">
        <v>2520</v>
      </c>
      <c r="AH32" s="127"/>
      <c r="AI32" s="132" t="s">
        <v>307</v>
      </c>
    </row>
    <row r="33" spans="1:35" ht="15.75" customHeight="1">
      <c r="A33" s="570"/>
      <c r="B33" s="571"/>
      <c r="C33" s="583">
        <v>2090</v>
      </c>
      <c r="D33" s="584"/>
      <c r="E33" s="176" t="s">
        <v>308</v>
      </c>
      <c r="F33" s="232">
        <v>3220</v>
      </c>
      <c r="G33" s="127"/>
      <c r="H33" s="125" t="s">
        <v>309</v>
      </c>
      <c r="J33" s="589" t="s">
        <v>165</v>
      </c>
      <c r="K33" s="590"/>
      <c r="L33" s="583">
        <v>57040</v>
      </c>
      <c r="M33" s="584"/>
      <c r="N33" s="325" t="s">
        <v>1648</v>
      </c>
      <c r="O33" s="232">
        <v>150</v>
      </c>
      <c r="P33" s="127"/>
      <c r="Q33" s="125" t="s">
        <v>311</v>
      </c>
      <c r="S33" s="570"/>
      <c r="T33" s="571"/>
      <c r="U33" s="583">
        <v>6060</v>
      </c>
      <c r="V33" s="584"/>
      <c r="W33" s="176" t="s">
        <v>269</v>
      </c>
      <c r="X33" s="232">
        <v>3430</v>
      </c>
      <c r="Y33" s="127"/>
      <c r="AA33" s="139"/>
      <c r="AB33" s="570"/>
      <c r="AC33" s="571"/>
      <c r="AD33" s="583">
        <v>8110</v>
      </c>
      <c r="AE33" s="606"/>
      <c r="AF33" s="176" t="s">
        <v>312</v>
      </c>
      <c r="AG33" s="232">
        <v>1010</v>
      </c>
      <c r="AH33" s="127"/>
      <c r="AI33" s="132" t="s">
        <v>313</v>
      </c>
    </row>
    <row r="34" spans="1:35" ht="15.75" customHeight="1" thickBot="1">
      <c r="A34" s="570"/>
      <c r="B34" s="571"/>
      <c r="C34" s="583">
        <v>2100</v>
      </c>
      <c r="D34" s="584"/>
      <c r="E34" s="176" t="s">
        <v>314</v>
      </c>
      <c r="F34" s="232">
        <v>3690</v>
      </c>
      <c r="G34" s="127"/>
      <c r="H34" s="125" t="s">
        <v>315</v>
      </c>
      <c r="J34" s="649">
        <f>SUM(O19:O34)</f>
        <v>28870</v>
      </c>
      <c r="K34" s="650"/>
      <c r="L34" s="651">
        <v>57050</v>
      </c>
      <c r="M34" s="652"/>
      <c r="N34" s="450" t="s">
        <v>1649</v>
      </c>
      <c r="O34" s="448">
        <v>50</v>
      </c>
      <c r="P34" s="449"/>
      <c r="Q34" s="140"/>
      <c r="S34" s="570"/>
      <c r="T34" s="571"/>
      <c r="U34" s="583">
        <v>6070</v>
      </c>
      <c r="V34" s="584"/>
      <c r="W34" s="176" t="s">
        <v>277</v>
      </c>
      <c r="X34" s="232">
        <v>6110</v>
      </c>
      <c r="Y34" s="127"/>
      <c r="AB34" s="589" t="s">
        <v>165</v>
      </c>
      <c r="AC34" s="639"/>
      <c r="AD34" s="583">
        <v>8120</v>
      </c>
      <c r="AE34" s="584"/>
      <c r="AF34" s="176" t="s">
        <v>316</v>
      </c>
      <c r="AG34" s="232">
        <v>2610</v>
      </c>
      <c r="AH34" s="127"/>
      <c r="AI34" s="132" t="s">
        <v>317</v>
      </c>
    </row>
    <row r="35" spans="1:35" ht="15.75" customHeight="1" thickBot="1">
      <c r="A35" s="589" t="s">
        <v>165</v>
      </c>
      <c r="B35" s="645"/>
      <c r="C35" s="583">
        <v>2120</v>
      </c>
      <c r="D35" s="584"/>
      <c r="E35" s="176" t="s">
        <v>318</v>
      </c>
      <c r="F35" s="232">
        <v>2310</v>
      </c>
      <c r="G35" s="127"/>
      <c r="H35" s="125" t="s">
        <v>319</v>
      </c>
      <c r="Q35" s="140"/>
      <c r="S35" s="570"/>
      <c r="T35" s="571"/>
      <c r="U35" s="583">
        <v>6090</v>
      </c>
      <c r="V35" s="606"/>
      <c r="W35" s="176" t="s">
        <v>286</v>
      </c>
      <c r="X35" s="232">
        <v>2090</v>
      </c>
      <c r="Y35" s="127"/>
      <c r="AB35" s="649">
        <f>SUM(AG31:AG35)</f>
        <v>9430</v>
      </c>
      <c r="AC35" s="657"/>
      <c r="AD35" s="651">
        <v>57070</v>
      </c>
      <c r="AE35" s="652"/>
      <c r="AF35" s="450" t="s">
        <v>1652</v>
      </c>
      <c r="AG35" s="448">
        <v>110</v>
      </c>
      <c r="AH35" s="449"/>
    </row>
    <row r="36" spans="1:35" ht="15.75" customHeight="1" thickBot="1">
      <c r="A36" s="649">
        <f>SUM(F32:F36)</f>
        <v>16270</v>
      </c>
      <c r="B36" s="657"/>
      <c r="C36" s="655">
        <v>2130</v>
      </c>
      <c r="D36" s="658"/>
      <c r="E36" s="359" t="s">
        <v>320</v>
      </c>
      <c r="F36" s="314">
        <v>3200</v>
      </c>
      <c r="G36" s="135"/>
      <c r="H36" s="125" t="s">
        <v>321</v>
      </c>
      <c r="Q36" s="140"/>
      <c r="S36" s="589" t="s">
        <v>165</v>
      </c>
      <c r="T36" s="590"/>
      <c r="U36" s="583">
        <v>6100</v>
      </c>
      <c r="V36" s="606"/>
      <c r="W36" s="176" t="s">
        <v>294</v>
      </c>
      <c r="X36" s="232">
        <v>3400</v>
      </c>
      <c r="Y36" s="127"/>
    </row>
    <row r="37" spans="1:35" ht="15.75" customHeight="1" thickBot="1">
      <c r="F37" s="121"/>
      <c r="G37" s="121"/>
      <c r="H37" s="121"/>
      <c r="O37" s="121"/>
      <c r="P37" s="121"/>
      <c r="Q37" s="121"/>
      <c r="S37" s="649">
        <f>SUM(X28:X37)</f>
        <v>30540</v>
      </c>
      <c r="T37" s="650"/>
      <c r="U37" s="655">
        <v>6110</v>
      </c>
      <c r="V37" s="656"/>
      <c r="W37" s="359" t="s">
        <v>304</v>
      </c>
      <c r="X37" s="314">
        <v>1990</v>
      </c>
      <c r="Y37" s="135"/>
      <c r="AG37" s="141"/>
      <c r="AH37" s="141"/>
    </row>
    <row r="38" spans="1:35" ht="15.75" hidden="1" customHeight="1">
      <c r="F38" s="121"/>
      <c r="G38" s="121"/>
      <c r="H38" s="121"/>
      <c r="O38" s="121"/>
      <c r="P38" s="121"/>
      <c r="Q38" s="121"/>
    </row>
    <row r="39" spans="1:35" ht="15.75" customHeight="1">
      <c r="A39" s="117" t="s">
        <v>1650</v>
      </c>
      <c r="K39" s="317"/>
      <c r="L39" s="317"/>
      <c r="M39" s="317"/>
      <c r="N39" s="317"/>
      <c r="O39" s="317"/>
      <c r="Q39"/>
      <c r="R39" s="316"/>
      <c r="X39" s="141"/>
      <c r="Y39" s="141"/>
    </row>
    <row r="40" spans="1:35" ht="15.75" customHeight="1">
      <c r="A40" s="117" t="s">
        <v>1651</v>
      </c>
      <c r="K40" s="317"/>
      <c r="L40" s="317"/>
      <c r="M40" s="317"/>
      <c r="N40" s="317"/>
      <c r="O40" s="317"/>
      <c r="Q40"/>
      <c r="R40" s="316"/>
    </row>
    <row r="41" spans="1:35" ht="15.65" customHeight="1">
      <c r="A41" s="142" t="s">
        <v>322</v>
      </c>
      <c r="B41" s="343" t="s">
        <v>323</v>
      </c>
      <c r="C41" s="344"/>
      <c r="D41" s="345"/>
      <c r="E41" s="142" t="s">
        <v>324</v>
      </c>
      <c r="F41" s="346"/>
      <c r="G41" s="346"/>
      <c r="H41" s="346"/>
      <c r="I41" s="346"/>
      <c r="J41" s="346"/>
      <c r="K41" s="346"/>
      <c r="L41" s="346"/>
      <c r="M41" s="346"/>
      <c r="N41" s="346"/>
      <c r="O41" s="347"/>
      <c r="P41" s="348"/>
      <c r="Q41" s="95" t="s">
        <v>325</v>
      </c>
      <c r="R41" s="95"/>
      <c r="X41" s="141"/>
      <c r="Y41" s="141"/>
    </row>
    <row r="42" spans="1:35" ht="15.65" customHeight="1">
      <c r="A42" s="142" t="s">
        <v>1637</v>
      </c>
      <c r="B42" s="440"/>
      <c r="C42" s="441"/>
      <c r="E42" s="142"/>
      <c r="F42" s="346"/>
      <c r="G42" s="346"/>
      <c r="H42" s="346"/>
      <c r="I42" s="346"/>
      <c r="J42" s="346"/>
      <c r="K42" s="346"/>
      <c r="L42" s="346"/>
      <c r="M42" s="346"/>
      <c r="N42" s="346"/>
      <c r="O42" s="347"/>
      <c r="P42" s="348"/>
      <c r="Q42" s="95"/>
      <c r="R42" s="95"/>
      <c r="X42" s="141"/>
      <c r="Y42" s="141"/>
    </row>
    <row r="43" spans="1:35" ht="15.75" customHeight="1">
      <c r="A43" s="142" t="s">
        <v>326</v>
      </c>
      <c r="AF43" s="143" t="s">
        <v>327</v>
      </c>
      <c r="AG43" s="144"/>
      <c r="AH43" s="145">
        <f>SUM(A21,A31,A36,J18,J34,S15,S22,S27,S37,AB20)</f>
        <v>248520</v>
      </c>
    </row>
    <row r="44" spans="1:35" ht="15.75" customHeight="1">
      <c r="A44" s="142" t="s">
        <v>328</v>
      </c>
      <c r="AF44" s="146" t="s">
        <v>329</v>
      </c>
      <c r="AG44" s="147"/>
      <c r="AH44" s="148">
        <f>SUM(AB24,AB30,AB35)</f>
        <v>35830</v>
      </c>
    </row>
    <row r="45" spans="1:35" ht="15.75" customHeight="1">
      <c r="A45" s="142" t="s">
        <v>330</v>
      </c>
      <c r="S45"/>
      <c r="AF45" s="146" t="s">
        <v>331</v>
      </c>
      <c r="AG45" s="147"/>
      <c r="AH45" s="148">
        <f>SUM(AH43,AH44)</f>
        <v>284350</v>
      </c>
      <c r="AI45" s="95"/>
    </row>
    <row r="46" spans="1:35" ht="15.65" customHeight="1">
      <c r="A46" s="142" t="s">
        <v>1686</v>
      </c>
      <c r="B46" s="149"/>
      <c r="C46" s="149"/>
      <c r="D46" s="149"/>
      <c r="E46" s="149"/>
      <c r="F46" s="149"/>
      <c r="G46" s="149"/>
      <c r="H46" s="149"/>
      <c r="J46" s="149"/>
      <c r="K46" s="149"/>
      <c r="L46" s="149"/>
      <c r="M46" s="149"/>
      <c r="N46" s="149"/>
      <c r="O46" s="149"/>
      <c r="P46" s="149"/>
      <c r="Q46" s="149"/>
      <c r="S46" s="95"/>
      <c r="T46" s="95"/>
      <c r="U46" s="95"/>
      <c r="V46" s="95"/>
      <c r="W46" s="95"/>
      <c r="X46" s="95"/>
      <c r="Y46" s="95"/>
      <c r="Z46" s="149"/>
      <c r="AA46" s="149"/>
      <c r="AB46" s="149"/>
      <c r="AC46" s="149"/>
      <c r="AD46" s="149"/>
      <c r="AE46" s="95"/>
      <c r="AF46" s="95"/>
      <c r="AG46" s="95"/>
      <c r="AH46" s="95"/>
      <c r="AI46" s="95"/>
    </row>
    <row r="47" spans="1:35" ht="12" customHeight="1">
      <c r="S47" s="95"/>
      <c r="T47" s="95"/>
      <c r="U47" s="95"/>
      <c r="V47" s="95"/>
      <c r="W47" s="95"/>
      <c r="X47" s="95"/>
      <c r="Y47" s="95"/>
    </row>
    <row r="51" spans="19:25" ht="12" customHeight="1">
      <c r="S51" s="149"/>
      <c r="T51" s="149"/>
      <c r="U51" s="149"/>
      <c r="V51" s="149"/>
      <c r="W51" s="149"/>
      <c r="X51" s="149"/>
      <c r="Y51" s="149"/>
    </row>
  </sheetData>
  <sheetProtection formatCells="0" autoFilter="0"/>
  <protectedRanges>
    <protectedRange sqref="BB31" name="範囲1"/>
  </protectedRanges>
  <mergeCells count="189">
    <mergeCell ref="A35:B35"/>
    <mergeCell ref="C35:D35"/>
    <mergeCell ref="A36:B36"/>
    <mergeCell ref="C36:D36"/>
    <mergeCell ref="AD30:AE30"/>
    <mergeCell ref="A31:B31"/>
    <mergeCell ref="C31:D31"/>
    <mergeCell ref="L31:M31"/>
    <mergeCell ref="S36:T36"/>
    <mergeCell ref="U36:V36"/>
    <mergeCell ref="AD31:AE31"/>
    <mergeCell ref="A32:B34"/>
    <mergeCell ref="C32:D32"/>
    <mergeCell ref="A30:B30"/>
    <mergeCell ref="C30:D30"/>
    <mergeCell ref="L30:M30"/>
    <mergeCell ref="U35:V35"/>
    <mergeCell ref="AB30:AC30"/>
    <mergeCell ref="C34:D34"/>
    <mergeCell ref="AB34:AC34"/>
    <mergeCell ref="AD34:AE34"/>
    <mergeCell ref="AD32:AE32"/>
    <mergeCell ref="S37:T37"/>
    <mergeCell ref="U37:V37"/>
    <mergeCell ref="AD33:AE33"/>
    <mergeCell ref="AB23:AC23"/>
    <mergeCell ref="AD29:AE29"/>
    <mergeCell ref="AD27:AE27"/>
    <mergeCell ref="AD28:AE28"/>
    <mergeCell ref="AD25:AE25"/>
    <mergeCell ref="J33:K33"/>
    <mergeCell ref="L33:M33"/>
    <mergeCell ref="L25:M25"/>
    <mergeCell ref="U30:V30"/>
    <mergeCell ref="X30:Y30"/>
    <mergeCell ref="L23:M23"/>
    <mergeCell ref="S28:T35"/>
    <mergeCell ref="U28:V28"/>
    <mergeCell ref="AD26:AE26"/>
    <mergeCell ref="AB35:AC35"/>
    <mergeCell ref="AD35:AE35"/>
    <mergeCell ref="U32:V32"/>
    <mergeCell ref="C29:D29"/>
    <mergeCell ref="L29:M29"/>
    <mergeCell ref="U34:V34"/>
    <mergeCell ref="AB29:AC29"/>
    <mergeCell ref="C28:D28"/>
    <mergeCell ref="L28:M28"/>
    <mergeCell ref="U33:V33"/>
    <mergeCell ref="AB25:AC28"/>
    <mergeCell ref="C26:D26"/>
    <mergeCell ref="L26:M26"/>
    <mergeCell ref="U31:V31"/>
    <mergeCell ref="X31:Y31"/>
    <mergeCell ref="J34:K34"/>
    <mergeCell ref="L34:M34"/>
    <mergeCell ref="J19:K32"/>
    <mergeCell ref="AB31:AC33"/>
    <mergeCell ref="L32:M32"/>
    <mergeCell ref="U27:V27"/>
    <mergeCell ref="C33:D33"/>
    <mergeCell ref="S21:T21"/>
    <mergeCell ref="U21:V21"/>
    <mergeCell ref="C25:D25"/>
    <mergeCell ref="AD21:AE21"/>
    <mergeCell ref="A21:B21"/>
    <mergeCell ref="AB22:AC22"/>
    <mergeCell ref="AD22:AE22"/>
    <mergeCell ref="A20:B20"/>
    <mergeCell ref="C21:D21"/>
    <mergeCell ref="L21:M21"/>
    <mergeCell ref="S26:T26"/>
    <mergeCell ref="U26:V26"/>
    <mergeCell ref="AB21:AC21"/>
    <mergeCell ref="A22:B29"/>
    <mergeCell ref="F23:G23"/>
    <mergeCell ref="AD23:AE23"/>
    <mergeCell ref="C24:D24"/>
    <mergeCell ref="L24:M24"/>
    <mergeCell ref="U29:V29"/>
    <mergeCell ref="AB24:AC24"/>
    <mergeCell ref="AD24:AE24"/>
    <mergeCell ref="C23:D23"/>
    <mergeCell ref="C27:D27"/>
    <mergeCell ref="L27:M27"/>
    <mergeCell ref="C22:D22"/>
    <mergeCell ref="L22:M22"/>
    <mergeCell ref="S27:T27"/>
    <mergeCell ref="AG17:AH17"/>
    <mergeCell ref="C18:D18"/>
    <mergeCell ref="J18:K18"/>
    <mergeCell ref="L18:M18"/>
    <mergeCell ref="S23:T25"/>
    <mergeCell ref="U23:V23"/>
    <mergeCell ref="AD18:AE18"/>
    <mergeCell ref="AG18:AH18"/>
    <mergeCell ref="C19:D19"/>
    <mergeCell ref="C17:D17"/>
    <mergeCell ref="J17:K17"/>
    <mergeCell ref="L17:M17"/>
    <mergeCell ref="S22:T22"/>
    <mergeCell ref="U22:V22"/>
    <mergeCell ref="AD17:AE17"/>
    <mergeCell ref="L19:M19"/>
    <mergeCell ref="U24:V24"/>
    <mergeCell ref="AB19:AC19"/>
    <mergeCell ref="AD19:AE19"/>
    <mergeCell ref="C20:D20"/>
    <mergeCell ref="L20:M20"/>
    <mergeCell ref="U25:V25"/>
    <mergeCell ref="AB20:AC20"/>
    <mergeCell ref="AD20:AE20"/>
    <mergeCell ref="X4:Z4"/>
    <mergeCell ref="AA4:AC4"/>
    <mergeCell ref="AD4:AG4"/>
    <mergeCell ref="AK7:AL7"/>
    <mergeCell ref="A10:B10"/>
    <mergeCell ref="C10:D10"/>
    <mergeCell ref="J10:K10"/>
    <mergeCell ref="L10:M10"/>
    <mergeCell ref="S10:T10"/>
    <mergeCell ref="U10:V10"/>
    <mergeCell ref="AB10:AC10"/>
    <mergeCell ref="AD10:AE10"/>
    <mergeCell ref="A7:C7"/>
    <mergeCell ref="D7:F7"/>
    <mergeCell ref="G7:K7"/>
    <mergeCell ref="X7:AA7"/>
    <mergeCell ref="AD5:AG5"/>
    <mergeCell ref="AK5:AL5"/>
    <mergeCell ref="X5:Z5"/>
    <mergeCell ref="AA5:AC5"/>
    <mergeCell ref="D6:F6"/>
    <mergeCell ref="X6:AA6"/>
    <mergeCell ref="AB6:AH6"/>
    <mergeCell ref="AB7:AH7"/>
    <mergeCell ref="U18:V18"/>
    <mergeCell ref="AD13:AE13"/>
    <mergeCell ref="S17:T20"/>
    <mergeCell ref="U17:V17"/>
    <mergeCell ref="AB12:AC18"/>
    <mergeCell ref="AD12:AE12"/>
    <mergeCell ref="C14:D14"/>
    <mergeCell ref="L14:M14"/>
    <mergeCell ref="U19:V19"/>
    <mergeCell ref="AD14:AE14"/>
    <mergeCell ref="C15:D15"/>
    <mergeCell ref="L15:M15"/>
    <mergeCell ref="U20:V20"/>
    <mergeCell ref="AD15:AE15"/>
    <mergeCell ref="AD16:AE16"/>
    <mergeCell ref="AB11:AC11"/>
    <mergeCell ref="AD11:AE11"/>
    <mergeCell ref="C12:D12"/>
    <mergeCell ref="J12:K16"/>
    <mergeCell ref="L12:M12"/>
    <mergeCell ref="J11:K11"/>
    <mergeCell ref="L11:M11"/>
    <mergeCell ref="S16:T16"/>
    <mergeCell ref="U16:V16"/>
    <mergeCell ref="C13:D13"/>
    <mergeCell ref="F13:G13"/>
    <mergeCell ref="C11:D11"/>
    <mergeCell ref="L13:M13"/>
    <mergeCell ref="S12:T13"/>
    <mergeCell ref="A2:B2"/>
    <mergeCell ref="C2:G2"/>
    <mergeCell ref="J2:M2"/>
    <mergeCell ref="O2:W2"/>
    <mergeCell ref="D4:F4"/>
    <mergeCell ref="G4:T4"/>
    <mergeCell ref="U4:W4"/>
    <mergeCell ref="A12:B19"/>
    <mergeCell ref="A5:C5"/>
    <mergeCell ref="D5:F5"/>
    <mergeCell ref="G5:T5"/>
    <mergeCell ref="U5:W5"/>
    <mergeCell ref="A11:B11"/>
    <mergeCell ref="C16:D16"/>
    <mergeCell ref="L16:M16"/>
    <mergeCell ref="G6:K6"/>
    <mergeCell ref="S11:T11"/>
    <mergeCell ref="U11:V11"/>
    <mergeCell ref="U12:V12"/>
    <mergeCell ref="U13:V13"/>
    <mergeCell ref="S14:T14"/>
    <mergeCell ref="U14:V14"/>
    <mergeCell ref="S15:T15"/>
    <mergeCell ref="U15:V15"/>
  </mergeCells>
  <phoneticPr fontId="5"/>
  <dataValidations count="103">
    <dataValidation allowBlank="1" showInputMessage="1" showErrorMessage="1" prompt="こうせい" sqref="W33" xr:uid="{1D4E7085-AE1B-4DA1-A57C-BA4B2AA6DC64}"/>
    <dataValidation allowBlank="1" showInputMessage="1" showErrorMessage="1" prompt="しんどう" sqref="W32" xr:uid="{8CC5F188-5BB1-437F-BC8D-674A6AAE5CD2}"/>
    <dataValidation allowBlank="1" showInputMessage="1" showErrorMessage="1" prompt="ほくえい" sqref="W31" xr:uid="{08D9BEDE-5048-4AF5-ABA6-103B77606419}"/>
    <dataValidation allowBlank="1" showInputMessage="1" showErrorMessage="1" prompt="ふしこ" sqref="W30" xr:uid="{26660A21-252E-4CD1-805C-51472D6EA6AD}"/>
    <dataValidation allowBlank="1" showInputMessage="1" showErrorMessage="1" prompt="なえぼ" sqref="W29" xr:uid="{1015210A-521C-471D-A583-A46A9CD10DFF}"/>
    <dataValidation allowBlank="1" showInputMessage="1" showErrorMessage="1" prompt="さつなえ" sqref="W28" xr:uid="{2C1A4D56-2F37-4C4A-B78E-EC04DB79B64E}"/>
    <dataValidation allowBlank="1" showInputMessage="1" showErrorMessage="1" prompt="かみのっぽろ" sqref="W27" xr:uid="{B9A8FC50-5111-455C-A17C-A32499673680}"/>
    <dataValidation allowBlank="1" showInputMessage="1" showErrorMessage="1" prompt="あつべつきた" sqref="W26" xr:uid="{7B4E39A5-23B3-4234-AD15-D3EC4F06762D}"/>
    <dataValidation allowBlank="1" showInputMessage="1" showErrorMessage="1" prompt="あつべつちゅうおう" sqref="W25" xr:uid="{12DBB14C-CCAA-4A53-93F9-CC23C83B01CE}"/>
    <dataValidation allowBlank="1" showInputMessage="1" showErrorMessage="1" prompt="もみじだい" sqref="W24" xr:uid="{FD8AD3E7-EDA5-4423-AE63-8D04F101BE98}"/>
    <dataValidation allowBlank="1" showInputMessage="1" showErrorMessage="1" prompt="あおばちゅうおう" sqref="W23" xr:uid="{69709632-EBFC-4F92-96B1-F740692F6A07}"/>
    <dataValidation allowBlank="1" showInputMessage="1" showErrorMessage="1" prompt="ひがししろいし" sqref="W22" xr:uid="{68F75A0A-D752-4201-AF64-9F33DA2B8487}"/>
    <dataValidation allowBlank="1" showInputMessage="1" showErrorMessage="1" prompt="きたしろいし" sqref="W21" xr:uid="{C397C76F-5F30-479C-A2B5-D70E35126F97}"/>
    <dataValidation allowBlank="1" showInputMessage="1" showErrorMessage="1" prompt="きたごう" sqref="W20" xr:uid="{D7D56C08-32FA-40CE-9172-FB2677DB3328}"/>
    <dataValidation allowBlank="1" showInputMessage="1" showErrorMessage="1" prompt="しろいし" sqref="W19" xr:uid="{53CD5CC2-A2C3-425F-B08B-8D7B7C16702A}"/>
    <dataValidation allowBlank="1" showInputMessage="1" showErrorMessage="1" prompt="ひがしさっぽろ" sqref="W18" xr:uid="{5F538A7D-97B9-433E-9B3F-0D965EC5C3F6}"/>
    <dataValidation allowBlank="1" showInputMessage="1" showErrorMessage="1" prompt="きくすいもとまち" sqref="W17" xr:uid="{DF9310CB-F956-42B1-9B99-6A3F9CEAB3EF}"/>
    <dataValidation allowBlank="1" showInputMessage="1" showErrorMessage="1" prompt="きくすい" sqref="W16" xr:uid="{A03FC82F-0F35-4F1D-A8BE-0BFB4F2E4A37}"/>
    <dataValidation allowBlank="1" showInputMessage="1" showErrorMessage="1" prompt="ひらおか" sqref="W14" xr:uid="{30921C43-DA97-4E36-B0C1-6F9B6E2EC314}"/>
    <dataValidation allowBlank="1" showInputMessage="1" showErrorMessage="1" prompt="ていねほしおき" sqref="E36" xr:uid="{87A1B9BE-9558-4CC0-8DA3-66558BE7D661}"/>
    <dataValidation allowBlank="1" showInputMessage="1" showErrorMessage="1" prompt="ていねいなほ" sqref="E35" xr:uid="{BC4190F0-2EC9-49DA-840E-E857DADE48E0}"/>
    <dataValidation allowBlank="1" showInputMessage="1" showErrorMessage="1" prompt="ていねまえだ" sqref="E34" xr:uid="{115CCD7D-93BA-4DEB-8CAC-8100090CC822}"/>
    <dataValidation allowBlank="1" showInputMessage="1" showErrorMessage="1" prompt="ていねとみおか" sqref="E33" xr:uid="{26A30BA1-F089-4B45-99BF-8E100E28111D}"/>
    <dataValidation allowBlank="1" showInputMessage="1" showErrorMessage="1" prompt="ていねちゅうおう" sqref="E32" xr:uid="{242D2A4B-1E3E-4AD8-A370-2337F07450BB}"/>
    <dataValidation allowBlank="1" showInputMessage="1" showErrorMessage="1" prompt="みやのさわ" sqref="E31" xr:uid="{514982D0-101D-46FB-9370-16C53359BDA2}"/>
    <dataValidation allowBlank="1" showInputMessage="1" showErrorMessage="1" prompt="にしのみなみ" sqref="E30" xr:uid="{761686D5-4B43-4EE3-B143-BDAABD8D2900}"/>
    <dataValidation allowBlank="1" showInputMessage="1" showErrorMessage="1" prompt="にしのきた" sqref="E29" xr:uid="{57CA9300-CCAD-43C3-B6D6-C5E0EB906033}"/>
    <dataValidation allowBlank="1" showInputMessage="1" showErrorMessage="1" prompt="にしの" sqref="E28" xr:uid="{59A5C4D4-7E38-438F-AE97-747F8E294938}"/>
    <dataValidation allowBlank="1" showInputMessage="1" showErrorMessage="1" prompt="しんはっさむ" sqref="E27" xr:uid="{8D84D213-4828-416D-8770-CF62E4DDE9DE}"/>
    <dataValidation allowBlank="1" showInputMessage="1" showErrorMessage="1" prompt="はっさむ" sqref="E26" xr:uid="{EC0EA6DC-2975-4287-8972-FB5750E7A81C}"/>
    <dataValidation allowBlank="1" showInputMessage="1" showErrorMessage="1" prompt="はちけん" sqref="E25" xr:uid="{FA4EA2E1-CABE-4403-AA99-2448B453A568}"/>
    <dataValidation allowBlank="1" showInputMessage="1" showErrorMessage="1" prompt="ことに" sqref="E24" xr:uid="{A0B30483-C20B-4065-A724-670E515F3253}"/>
    <dataValidation allowBlank="1" showInputMessage="1" showErrorMessage="1" prompt="やまのて" sqref="E23" xr:uid="{92191C30-7362-4A3D-8130-013F0A0A875B}"/>
    <dataValidation allowBlank="1" showInputMessage="1" showErrorMessage="1" prompt="みやのもり" sqref="E22" xr:uid="{784B7F63-9D03-43B6-A0CB-8DF303F472B0}"/>
    <dataValidation allowBlank="1" showInputMessage="1" showErrorMessage="1" prompt="にしやまはな" sqref="E21" xr:uid="{6AA1C745-BB09-47AE-9F14-7FE217D5158E}"/>
    <dataValidation allowBlank="1" showInputMessage="1" showErrorMessage="1" prompt="ひがしやまはな" sqref="E20" xr:uid="{D08932C3-FCD3-4340-80B7-25B14AB7B3B4}"/>
    <dataValidation allowBlank="1" showInputMessage="1" showErrorMessage="1" prompt="きたまるやま" sqref="E19" xr:uid="{76428982-B9BF-4BFA-B18F-550E48693029}"/>
    <dataValidation allowBlank="1" showInputMessage="1" showErrorMessage="1" prompt="にしまるやま" sqref="E17" xr:uid="{FBA260DE-0422-4D37-9427-22E797CE2F76}"/>
    <dataValidation allowBlank="1" showInputMessage="1" showErrorMessage="1" prompt="みなみまるやま" sqref="E16" xr:uid="{F7D31464-F802-410E-B8A8-B587B229BD25}"/>
    <dataValidation allowBlank="1" showInputMessage="1" showErrorMessage="1" prompt="あけぼの" sqref="E15" xr:uid="{0DBA76E5-6A00-4B69-9C6F-6CD048AD8A80}"/>
    <dataValidation allowBlank="1" showInputMessage="1" showErrorMessage="1" prompt="ちゅうおうみなみ" sqref="E14" xr:uid="{5E89BD0F-4426-4F0D-A4FC-5BF4C1CBEB27}"/>
    <dataValidation allowBlank="1" showInputMessage="1" showErrorMessage="1" prompt="そうえんちゅうおう" sqref="E13" xr:uid="{38CF6C1A-9401-474D-B223-92B626E274DD}"/>
    <dataValidation allowBlank="1" showInputMessage="1" showErrorMessage="1" prompt="そうえんちゅうおうきた" sqref="E12" xr:uid="{436C7145-6B8D-48F4-89EC-F0E5B78333EE}"/>
    <dataValidation allowBlank="1" showInputMessage="1" showErrorMessage="1" prompt="さっぽろてつほく" sqref="W34" xr:uid="{C82CC548-6954-4375-AF64-EBC1C5D0B805}"/>
    <dataValidation allowBlank="1" showInputMessage="1" showErrorMessage="1" prompt="こうさい" sqref="E18" xr:uid="{1F3D6AB8-CA27-48FF-A4E2-21DB5B923A4B}"/>
    <dataValidation allowBlank="1" showInputMessage="1" showErrorMessage="1" prompt="ちゅうおうひがし" sqref="E11" xr:uid="{7201F11B-40C5-4EAE-8D4C-D2337191EA30}"/>
    <dataValidation allowBlank="1" showInputMessage="1" showErrorMessage="1" prompt="おかだま" sqref="W37" xr:uid="{5A41D7FA-84CC-4F65-BD1C-A1F957D79313}"/>
    <dataValidation allowBlank="1" showInputMessage="1" showErrorMessage="1" prompt="さかえまちひがし" sqref="W36" xr:uid="{E3062065-D9EE-4005-BDD2-72F62A192241}"/>
    <dataValidation allowBlank="1" showInputMessage="1" showErrorMessage="1" prompt="さかえまちちゅうおう" sqref="W35" xr:uid="{DD3EF7B0-C71C-4E8D-B4B6-A3E5D305A635}"/>
    <dataValidation allowBlank="1" showInputMessage="1" showErrorMessage="1" prompt="きたの" sqref="W13" xr:uid="{AD1E832F-926A-4648-82CA-5264E4544529}"/>
    <dataValidation allowBlank="1" showInputMessage="1" showErrorMessage="1" prompt="しんえい" sqref="W12" xr:uid="{DA01E820-B618-433B-9692-1A4B01A2F62B}"/>
    <dataValidation allowBlank="1" showInputMessage="1" showErrorMessage="1" prompt="きよた" sqref="W11" xr:uid="{8274EE5D-F7C9-43CE-B793-1608FBF4F574}"/>
    <dataValidation allowBlank="1" showInputMessage="1" showErrorMessage="1" prompt="きたのどおり" sqref="N29" xr:uid="{17D8DC0D-356C-4CBA-9C91-6DFFCE367A61}"/>
    <dataValidation allowBlank="1" showInputMessage="1" showErrorMessage="1" prompt="つきさむひがし" sqref="N28" xr:uid="{4A88A44E-C846-4BFF-A858-3972B95D2A44}"/>
    <dataValidation allowBlank="1" showInputMessage="1" showErrorMessage="1" prompt="にしおか" sqref="N27" xr:uid="{AEE0B402-A88B-42E2-9021-9B92115C1D6F}"/>
    <dataValidation allowBlank="1" showInputMessage="1" showErrorMessage="1" prompt="ふくずみ" sqref="N26" xr:uid="{9EEB40B7-05D4-49DE-AF38-86DB8E8C2E08}"/>
    <dataValidation allowBlank="1" showInputMessage="1" showErrorMessage="1" prompt="つきさむ" sqref="N25" xr:uid="{5ED88891-FB0A-4A54-B256-821323C81B38}"/>
    <dataValidation allowBlank="1" showInputMessage="1" showErrorMessage="1" prompt="なんごう" sqref="N24" xr:uid="{A72A3511-CDC8-4354-96F9-04B2CAAC022E}"/>
    <dataValidation allowBlank="1" showInputMessage="1" showErrorMessage="1" prompt="なかのしま" sqref="N23" xr:uid="{3B6F8A87-5E90-4AAB-8448-2767C8EF56A1}"/>
    <dataValidation allowBlank="1" showInputMessage="1" showErrorMessage="1" prompt="ひらぎし" sqref="N22" xr:uid="{6F637FC9-D503-460D-8531-5B12DA2CAC38}"/>
    <dataValidation allowBlank="1" showInputMessage="1" showErrorMessage="1" prompt="みその" sqref="N21" xr:uid="{5607B7A9-9F87-47E5-B33D-88BAE2C17390}"/>
    <dataValidation allowBlank="1" showInputMessage="1" showErrorMessage="1" prompt="このはな" sqref="N20" xr:uid="{52B36EF9-86B8-4110-94C9-808470FCBE1C}"/>
    <dataValidation allowBlank="1" showInputMessage="1" showErrorMessage="1" prompt="とよひらちゅうおう" sqref="N19" xr:uid="{85EA0FCD-2293-4FDB-8565-F10E088700E9}"/>
    <dataValidation allowBlank="1" showInputMessage="1" showErrorMessage="1" prompt="じょうざんけい" sqref="N18" xr:uid="{24F23090-3EB8-4547-9C40-FC6B0FB0202D}"/>
    <dataValidation allowBlank="1" showInputMessage="1" showErrorMessage="1" prompt="ふじの" sqref="N17" xr:uid="{6D829A0C-3004-44D6-8675-92877281C848}"/>
    <dataValidation allowBlank="1" showInputMessage="1" showErrorMessage="1" prompt="いしやま" sqref="N16" xr:uid="{AD46F5F7-18E1-462E-96EA-8565DDF622AB}"/>
    <dataValidation allowBlank="1" showInputMessage="1" showErrorMessage="1" prompt="まこまない" sqref="N15" xr:uid="{C165204B-53A9-4447-9097-729108D332B8}"/>
    <dataValidation allowBlank="1" showInputMessage="1" showErrorMessage="1" prompt="すみかわ" sqref="N14" xr:uid="{3CA70023-AB39-4E56-B6A2-AD8F135EEAEB}"/>
    <dataValidation allowBlank="1" showInputMessage="1" showErrorMessage="1" prompt="すみかわよじょう" sqref="N13" xr:uid="{15DE23A1-5BBF-452F-BAAE-D002B727AA75}"/>
    <dataValidation allowBlank="1" showInputMessage="1" showErrorMessage="1" prompt="もなみ" sqref="N12" xr:uid="{55BACB92-20E4-432A-BADD-BEBED65B9F5C}"/>
    <dataValidation allowBlank="1" showInputMessage="1" showErrorMessage="1" prompt="かわぞえきた" sqref="N11" xr:uid="{6D2156FA-3D1F-4DAA-A075-7A76403EA2C9}"/>
    <dataValidation allowBlank="1" showInputMessage="1" showErrorMessage="1" prompt="おおあさ" sqref="AF25" xr:uid="{786204FC-ADE6-4076-885B-7C35E3C77AC9}"/>
    <dataValidation allowBlank="1" showInputMessage="1" showErrorMessage="1" prompt="いしかり" sqref="AF24" xr:uid="{F5F1C1ED-72CC-404A-9974-F9E8AF56DA34}"/>
    <dataValidation allowBlank="1" showInputMessage="1" showErrorMessage="1" prompt="はなかわみなみ" sqref="AF23" xr:uid="{2A2BBC20-BCCF-4F62-9FBA-13530A291500}"/>
    <dataValidation allowBlank="1" showInputMessage="1" showErrorMessage="1" prompt="はなかわきた" sqref="AF22" xr:uid="{4A0B3D81-207C-45CF-821F-9D7A7F5852B3}"/>
    <dataValidation allowBlank="1" showInputMessage="1" showErrorMessage="1" prompt="はなかわひがし" sqref="AF21" xr:uid="{69DFD7A6-E6CB-452F-9F8B-EE78E1BA5705}"/>
    <dataValidation allowBlank="1" showInputMessage="1" showErrorMessage="1" prompt="あいのさと" sqref="AF20" xr:uid="{70A86359-3F84-4055-A1F7-BA876432D793}"/>
    <dataValidation allowBlank="1" showInputMessage="1" showErrorMessage="1" prompt="しのろ" sqref="AF19" xr:uid="{3CD0D634-9B07-4105-AE9F-5FA6A7B932FF}"/>
    <dataValidation allowBlank="1" showInputMessage="1" showErrorMessage="1" prompt="たいへい" sqref="AF18" xr:uid="{B6A0F4E4-FD1A-41D8-9EE9-A7B00FF79B60}"/>
    <dataValidation allowBlank="1" showInputMessage="1" showErrorMessage="1" prompt="とんでんきた" sqref="AF17" xr:uid="{04FDEFDC-A41F-4C20-9F61-FE2A86203B13}"/>
    <dataValidation allowBlank="1" showInputMessage="1" showErrorMessage="1" prompt="とんでん" sqref="AF16" xr:uid="{566D23B0-AC24-4CF4-A4C3-C1D6307AFB03}"/>
    <dataValidation allowBlank="1" showInputMessage="1" showErrorMessage="1" prompt="しんことにせいぶ" sqref="AF15" xr:uid="{27B06E8B-360C-4FFD-BD71-39B82EF32095}"/>
    <dataValidation allowBlank="1" showInputMessage="1" showErrorMessage="1" prompt="しんことにほくぶ" sqref="AF14" xr:uid="{1ECD5A05-E57D-4347-8852-885693A4AF1D}"/>
    <dataValidation allowBlank="1" showInputMessage="1" showErrorMessage="1" prompt="しんかわ" sqref="AF13" xr:uid="{43A34DDA-27B1-4BEA-B6AE-8485714CEA54}"/>
    <dataValidation allowBlank="1" showInputMessage="1" showErrorMessage="1" prompt="あさぶ" sqref="AF12" xr:uid="{C7C6752A-E713-4D73-AC0D-E0B27A112233}"/>
    <dataValidation allowBlank="1" showInputMessage="1" showErrorMessage="1" prompt="ほろきた" sqref="AF11" xr:uid="{D17D45F9-7A14-4D12-B468-D0808DD0CCC4}"/>
    <dataValidation allowBlank="1" showInputMessage="1" showErrorMessage="1" prompt="おおまがり" sqref="AF34" xr:uid="{21A8522B-9A37-418B-BAE2-E14B47CF048D}"/>
    <dataValidation allowBlank="1" showInputMessage="1" showErrorMessage="1" prompt="にしのさと" sqref="AF33" xr:uid="{D1399C72-EEF9-4A73-9E6B-BAD8271946A0}"/>
    <dataValidation allowBlank="1" showInputMessage="1" showErrorMessage="1" prompt="ひろしま" sqref="AF32" xr:uid="{88E6EB35-08AD-4EB8-93BD-D066C3889C81}"/>
    <dataValidation allowBlank="1" showInputMessage="1" showErrorMessage="1" prompt="きたひろしま" sqref="AF31" xr:uid="{8EBDA0D2-F5BA-4CC7-8076-2FFBCE5BB8A8}"/>
    <dataValidation allowBlank="1" showInputMessage="1" showErrorMessage="1" prompt="えべつとうぶ" sqref="AF30" xr:uid="{100A31A6-E141-4D50-8AAA-607157FC13DE}"/>
    <dataValidation allowBlank="1" showInputMessage="1" showErrorMessage="1" prompt="えべつちゅうおう" sqref="AF29" xr:uid="{4DDDB8DC-94C0-456D-99C1-C08B35B455DF}"/>
    <dataValidation allowBlank="1" showInputMessage="1" showErrorMessage="1" prompt="えべつせいぶ" sqref="AF28" xr:uid="{5C7ADE01-C4BC-44A5-999C-50E034A23816}"/>
    <dataValidation allowBlank="1" showInputMessage="1" showErrorMessage="1" prompt="のっぽろなんぶ" sqref="AF27" xr:uid="{DF21E078-D3CD-4AD6-839D-C4645A3676AC}"/>
    <dataValidation allowBlank="1" showInputMessage="1" showErrorMessage="1" prompt="のっぽろおおあさひがし" sqref="AF26" xr:uid="{8A063E2F-CAB7-4859-B26E-FC87A138E575}"/>
    <dataValidation type="whole" errorStyle="information" allowBlank="1" showInputMessage="1" showErrorMessage="1" errorTitle="定数オーバー" error="定数オーバーです。" sqref="AH19:AH35 Y32:Y37 P11:P33 Y16:Y29 G11:G12 AH11:AH16 G14:G22 G24:G36 Y11:Y14" xr:uid="{B6B28139-095C-4F85-B816-2B7F4B952F13}">
      <formula1>0</formula1>
      <formula2>F11</formula2>
    </dataValidation>
    <dataValidation allowBlank="1" showInputMessage="1" showErrorMessage="1" prompt="まいにちきよたさとづか" sqref="W15" xr:uid="{316488FF-E58E-471C-AF26-98D4EBE321AF}"/>
    <dataValidation allowBlank="1" showInputMessage="1" showErrorMessage="1" prompt="まいにちひらぎし" sqref="N30" xr:uid="{CB8D5C0D-ED21-4C47-BE0D-E6BD5CADA0AA}"/>
    <dataValidation allowBlank="1" showInputMessage="1" showErrorMessage="1" prompt="まいにちみその" sqref="N31" xr:uid="{0630973C-963C-48FD-BDDA-AF1348696CD1}"/>
    <dataValidation allowBlank="1" showInputMessage="1" showErrorMessage="1" prompt="まいにちつきさむ" sqref="N32" xr:uid="{243C0B2D-66BF-4BFB-B7A2-65FBC207CDD7}"/>
    <dataValidation allowBlank="1" showInputMessage="1" showErrorMessage="1" prompt="まいにちつきさむひがし" sqref="N33" xr:uid="{830165BD-5612-4BFD-9E29-EDBA6F04282C}"/>
    <dataValidation allowBlank="1" showInputMessage="1" showErrorMessage="1" prompt="まいにちふくずみ" sqref="N34" xr:uid="{B2C77F6A-30D3-41F2-936D-E3B74FC74570}"/>
    <dataValidation allowBlank="1" showInputMessage="1" showErrorMessage="1" prompt="まいにちおおまがり" sqref="AF35" xr:uid="{179DC229-1332-43B5-B006-19D1CC778A53}"/>
  </dataValidations>
  <hyperlinks>
    <hyperlink ref="AK5" location="表紙!A1" display="表紙へ戻る" xr:uid="{A036B043-E365-4C38-B2D3-1B79FB1125B5}"/>
    <hyperlink ref="AK7:AL7" location="変更履歴!A1" display="変更履歴へ" xr:uid="{2DBE429E-DA18-4E2C-B21E-B1E395BA3127}"/>
  </hyperlinks>
  <printOptions horizontalCentered="1" verticalCentered="1"/>
  <pageMargins left="0.19685039370078741" right="0.19685039370078741" top="0.31496062992125984" bottom="0.31496062992125984" header="0.19685039370078741" footer="0.19685039370078741"/>
  <pageSetup paperSize="9" scale="78" orientation="landscape" cellComments="asDisplayed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A0FAC-FBB1-4596-AE55-56CB681D65FE}">
  <sheetPr>
    <pageSetUpPr fitToPage="1"/>
  </sheetPr>
  <dimension ref="A1:AL46"/>
  <sheetViews>
    <sheetView showGridLines="0" showZeros="0" view="pageBreakPreview" zoomScale="75" zoomScaleNormal="70" zoomScaleSheetLayoutView="75" workbookViewId="0"/>
  </sheetViews>
  <sheetFormatPr defaultColWidth="8.08203125" defaultRowHeight="12" customHeight="1"/>
  <cols>
    <col min="1" max="2" width="3.9140625" style="53" customWidth="1"/>
    <col min="3" max="4" width="2.6640625" style="53" customWidth="1"/>
    <col min="5" max="5" width="8.6640625" style="53" customWidth="1"/>
    <col min="6" max="6" width="6" style="53" customWidth="1"/>
    <col min="7" max="7" width="7.58203125" style="53" customWidth="1"/>
    <col min="8" max="8" width="9" style="53" hidden="1" customWidth="1"/>
    <col min="9" max="9" width="1.9140625" style="53" customWidth="1"/>
    <col min="10" max="11" width="3.9140625" style="53" customWidth="1"/>
    <col min="12" max="13" width="2.6640625" style="53" customWidth="1"/>
    <col min="14" max="14" width="8.6640625" style="53" customWidth="1"/>
    <col min="15" max="15" width="6" style="53" customWidth="1"/>
    <col min="16" max="16" width="7.58203125" style="53" customWidth="1"/>
    <col min="17" max="17" width="8.9140625" style="53" hidden="1" customWidth="1"/>
    <col min="18" max="18" width="1.9140625" style="53" customWidth="1"/>
    <col min="19" max="20" width="3.9140625" style="53" customWidth="1"/>
    <col min="21" max="22" width="2.6640625" style="53" customWidth="1"/>
    <col min="23" max="23" width="8.6640625" style="53" customWidth="1"/>
    <col min="24" max="24" width="6" style="53" customWidth="1"/>
    <col min="25" max="25" width="7.58203125" style="53" customWidth="1"/>
    <col min="26" max="26" width="8.9140625" style="53" hidden="1" customWidth="1"/>
    <col min="27" max="27" width="1.9140625" style="53" customWidth="1"/>
    <col min="28" max="29" width="3.9140625" style="53" customWidth="1"/>
    <col min="30" max="31" width="2.6640625" style="53" customWidth="1"/>
    <col min="32" max="32" width="8.6640625" style="53" customWidth="1"/>
    <col min="33" max="33" width="6" style="53" customWidth="1"/>
    <col min="34" max="34" width="7.58203125" style="53" customWidth="1"/>
    <col min="35" max="35" width="8.9140625" style="53" hidden="1" customWidth="1"/>
    <col min="36" max="36" width="1.9140625" style="53" customWidth="1"/>
    <col min="37" max="16384" width="8.08203125" style="53"/>
  </cols>
  <sheetData>
    <row r="1" spans="1:38" ht="3.75" customHeight="1">
      <c r="A1" s="150"/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132"/>
      <c r="AA1" s="132"/>
      <c r="AB1" s="132"/>
      <c r="AC1" s="132"/>
      <c r="AD1" s="95"/>
      <c r="AE1" s="95"/>
      <c r="AF1" s="95"/>
      <c r="AG1" s="95"/>
      <c r="AH1" s="95"/>
      <c r="AI1" s="95"/>
      <c r="AJ1" s="95"/>
      <c r="AK1" s="95"/>
      <c r="AL1" s="95"/>
    </row>
    <row r="2" spans="1:38" ht="18" customHeight="1">
      <c r="A2" s="560">
        <v>2</v>
      </c>
      <c r="B2" s="561"/>
      <c r="C2" s="562" t="s">
        <v>332</v>
      </c>
      <c r="D2" s="563"/>
      <c r="E2" s="563"/>
      <c r="F2" s="563"/>
      <c r="G2" s="563"/>
      <c r="H2" s="151"/>
      <c r="I2" s="95"/>
      <c r="J2" s="564">
        <v>46296</v>
      </c>
      <c r="K2" s="564"/>
      <c r="L2" s="564"/>
      <c r="M2" s="564"/>
      <c r="N2" s="430"/>
      <c r="O2" s="565" t="s">
        <v>92</v>
      </c>
      <c r="P2" s="565"/>
      <c r="Q2" s="565"/>
      <c r="R2" s="565"/>
      <c r="S2" s="565"/>
      <c r="T2" s="565"/>
      <c r="U2" s="565"/>
      <c r="V2" s="565"/>
      <c r="W2" s="565"/>
      <c r="X2" s="95"/>
      <c r="Y2" s="3" t="s">
        <v>93</v>
      </c>
      <c r="Z2" s="95"/>
      <c r="AA2" s="95"/>
      <c r="AB2" s="95"/>
      <c r="AC2" s="95"/>
      <c r="AD2" s="95"/>
      <c r="AE2" s="95"/>
      <c r="AF2" s="96"/>
      <c r="AG2" s="97"/>
      <c r="AH2" s="98" t="s">
        <v>94</v>
      </c>
      <c r="AI2" s="95"/>
      <c r="AJ2" s="95"/>
      <c r="AK2" s="95"/>
      <c r="AL2" s="95"/>
    </row>
    <row r="3" spans="1:38" ht="4.5" customHeight="1" thickBot="1">
      <c r="A3" s="130">
        <v>0</v>
      </c>
      <c r="B3" s="130"/>
      <c r="C3" s="130"/>
      <c r="D3" s="130"/>
      <c r="E3" s="130"/>
      <c r="F3" s="130"/>
      <c r="G3" s="130"/>
      <c r="H3" s="132"/>
      <c r="I3" s="3"/>
      <c r="J3" s="3"/>
      <c r="K3" s="3"/>
      <c r="L3" s="3"/>
      <c r="M3" s="3"/>
      <c r="N3" s="3"/>
      <c r="O3" s="3"/>
      <c r="P3" s="3"/>
      <c r="Q3" s="3"/>
      <c r="R3" s="132"/>
      <c r="S3" s="3"/>
      <c r="T3" s="3"/>
      <c r="U3" s="3"/>
      <c r="V3" s="3"/>
      <c r="W3" s="3"/>
      <c r="X3" s="3"/>
      <c r="Y3" s="3"/>
      <c r="Z3" s="152"/>
      <c r="AA3" s="132"/>
      <c r="AB3" s="132"/>
      <c r="AC3" s="132"/>
      <c r="AD3" s="3"/>
      <c r="AE3" s="3"/>
      <c r="AF3" s="3"/>
      <c r="AG3" s="3"/>
      <c r="AH3" s="3"/>
      <c r="AI3" s="3"/>
      <c r="AJ3" s="3"/>
      <c r="AK3" s="3"/>
      <c r="AL3" s="3"/>
    </row>
    <row r="4" spans="1:38" ht="13.5" customHeight="1" thickTop="1">
      <c r="A4" s="100" t="s">
        <v>95</v>
      </c>
      <c r="B4" s="101"/>
      <c r="C4" s="102"/>
      <c r="D4" s="566" t="s">
        <v>96</v>
      </c>
      <c r="E4" s="567"/>
      <c r="F4" s="568"/>
      <c r="G4" s="566" t="s">
        <v>97</v>
      </c>
      <c r="H4" s="567"/>
      <c r="I4" s="567"/>
      <c r="J4" s="567"/>
      <c r="K4" s="567"/>
      <c r="L4" s="567"/>
      <c r="M4" s="567"/>
      <c r="N4" s="567"/>
      <c r="O4" s="567"/>
      <c r="P4" s="567"/>
      <c r="Q4" s="567"/>
      <c r="R4" s="567"/>
      <c r="S4" s="567"/>
      <c r="T4" s="567"/>
      <c r="U4" s="569" t="s">
        <v>333</v>
      </c>
      <c r="V4" s="567"/>
      <c r="W4" s="567"/>
      <c r="X4" s="566" t="s">
        <v>99</v>
      </c>
      <c r="Y4" s="567"/>
      <c r="Z4" s="607"/>
      <c r="AA4" s="608" t="s">
        <v>4</v>
      </c>
      <c r="AB4" s="609"/>
      <c r="AC4" s="609"/>
      <c r="AD4" s="609" t="s">
        <v>100</v>
      </c>
      <c r="AE4" s="609"/>
      <c r="AF4" s="609"/>
      <c r="AG4" s="609"/>
      <c r="AH4" s="103" t="s">
        <v>101</v>
      </c>
      <c r="AI4" s="132"/>
      <c r="AJ4" s="132"/>
    </row>
    <row r="5" spans="1:38" ht="24.75" customHeight="1" thickBot="1">
      <c r="A5" s="572"/>
      <c r="B5" s="573"/>
      <c r="C5" s="574"/>
      <c r="D5" s="575" t="str">
        <f>表紙!E5</f>
        <v/>
      </c>
      <c r="E5" s="576"/>
      <c r="F5" s="576"/>
      <c r="G5" s="577">
        <f>表紙!D6</f>
        <v>0</v>
      </c>
      <c r="H5" s="578"/>
      <c r="I5" s="578"/>
      <c r="J5" s="578"/>
      <c r="K5" s="578"/>
      <c r="L5" s="578"/>
      <c r="M5" s="578"/>
      <c r="N5" s="578"/>
      <c r="O5" s="578"/>
      <c r="P5" s="578"/>
      <c r="Q5" s="578"/>
      <c r="R5" s="578"/>
      <c r="S5" s="578"/>
      <c r="T5" s="578"/>
      <c r="U5" s="579">
        <f>表紙!D7</f>
        <v>0</v>
      </c>
      <c r="V5" s="580"/>
      <c r="W5" s="580"/>
      <c r="X5" s="623">
        <f>表紙!D8</f>
        <v>0</v>
      </c>
      <c r="Y5" s="624"/>
      <c r="Z5" s="625"/>
      <c r="AA5" s="626">
        <f>表紙!K4</f>
        <v>0</v>
      </c>
      <c r="AB5" s="627"/>
      <c r="AC5" s="627"/>
      <c r="AD5" s="622">
        <f>表紙!L4</f>
        <v>0</v>
      </c>
      <c r="AE5" s="622"/>
      <c r="AF5" s="622"/>
      <c r="AG5" s="622"/>
      <c r="AH5" s="104">
        <f>表紙!P4</f>
        <v>0</v>
      </c>
      <c r="AI5" s="95"/>
      <c r="AJ5" s="95"/>
      <c r="AK5" s="610" t="s">
        <v>102</v>
      </c>
      <c r="AL5" s="610"/>
    </row>
    <row r="6" spans="1:38" ht="13.5" customHeight="1" thickTop="1">
      <c r="A6" s="100" t="s">
        <v>103</v>
      </c>
      <c r="B6" s="101"/>
      <c r="C6" s="102"/>
      <c r="D6" s="566" t="s">
        <v>104</v>
      </c>
      <c r="E6" s="567"/>
      <c r="F6" s="568"/>
      <c r="G6" s="566" t="s">
        <v>105</v>
      </c>
      <c r="H6" s="567"/>
      <c r="I6" s="567"/>
      <c r="J6" s="567"/>
      <c r="K6" s="568"/>
      <c r="L6" s="697" t="s">
        <v>334</v>
      </c>
      <c r="M6" s="698"/>
      <c r="N6" s="698"/>
      <c r="O6" s="697" t="s">
        <v>335</v>
      </c>
      <c r="P6" s="699"/>
      <c r="Q6" s="153"/>
      <c r="R6" s="700"/>
      <c r="S6" s="701"/>
      <c r="T6" s="701"/>
      <c r="U6" s="702"/>
      <c r="V6" s="700"/>
      <c r="W6" s="702"/>
      <c r="X6" s="566" t="s">
        <v>106</v>
      </c>
      <c r="Y6" s="567"/>
      <c r="Z6" s="567"/>
      <c r="AA6" s="628"/>
      <c r="AB6" s="703" t="s">
        <v>107</v>
      </c>
      <c r="AC6" s="630"/>
      <c r="AD6" s="630"/>
      <c r="AE6" s="630"/>
      <c r="AF6" s="630"/>
      <c r="AG6" s="630"/>
      <c r="AH6" s="631"/>
      <c r="AI6" s="132"/>
      <c r="AJ6" s="132"/>
    </row>
    <row r="7" spans="1:38" ht="24.75" customHeight="1" thickBot="1">
      <c r="A7" s="614"/>
      <c r="B7" s="615"/>
      <c r="C7" s="616"/>
      <c r="D7" s="710">
        <f>表紙!J25</f>
        <v>0</v>
      </c>
      <c r="E7" s="711"/>
      <c r="F7" s="712"/>
      <c r="G7" s="710">
        <f>L7+O7</f>
        <v>0</v>
      </c>
      <c r="H7" s="711"/>
      <c r="I7" s="711"/>
      <c r="J7" s="711"/>
      <c r="K7" s="712"/>
      <c r="L7" s="713">
        <f>SUM(G22:H28,G11:G18)</f>
        <v>0</v>
      </c>
      <c r="M7" s="714"/>
      <c r="N7" s="714"/>
      <c r="O7" s="713">
        <f>SUM(P11:P20,P24:P37,Y11:Y14,Y18:Y26,AH11:AH29)</f>
        <v>0</v>
      </c>
      <c r="P7" s="715"/>
      <c r="Q7" s="421"/>
      <c r="R7" s="716"/>
      <c r="S7" s="716"/>
      <c r="T7" s="716"/>
      <c r="U7" s="717"/>
      <c r="V7" s="718"/>
      <c r="W7" s="719"/>
      <c r="X7" s="620">
        <f>表紙!D9</f>
        <v>0</v>
      </c>
      <c r="Y7" s="621"/>
      <c r="Z7" s="621"/>
      <c r="AA7" s="621"/>
      <c r="AB7" s="720">
        <f>表紙!D10</f>
        <v>0</v>
      </c>
      <c r="AC7" s="580"/>
      <c r="AD7" s="580"/>
      <c r="AE7" s="580"/>
      <c r="AF7" s="580"/>
      <c r="AG7" s="580"/>
      <c r="AH7" s="633"/>
      <c r="AI7" s="95"/>
      <c r="AJ7" s="95"/>
      <c r="AK7" s="610" t="s">
        <v>108</v>
      </c>
      <c r="AL7" s="610"/>
    </row>
    <row r="8" spans="1:38" ht="15" hidden="1" customHeight="1">
      <c r="A8" s="114"/>
      <c r="B8" s="114"/>
      <c r="C8" s="95"/>
      <c r="D8" s="115"/>
      <c r="E8" s="115"/>
      <c r="F8" s="115"/>
      <c r="G8" s="115"/>
      <c r="H8" s="115"/>
      <c r="I8" s="115"/>
      <c r="J8" s="115"/>
      <c r="K8" s="115"/>
      <c r="L8" s="112"/>
      <c r="M8" s="112"/>
      <c r="N8" s="112"/>
      <c r="O8" s="112"/>
      <c r="P8" s="112"/>
      <c r="Q8" s="52"/>
      <c r="R8" s="52"/>
      <c r="S8" s="95"/>
      <c r="T8" s="132"/>
      <c r="U8" s="132"/>
      <c r="V8" s="132"/>
      <c r="W8" s="132"/>
      <c r="X8" s="132"/>
      <c r="Y8" s="132"/>
      <c r="Z8" s="95"/>
      <c r="AA8" s="95"/>
      <c r="AB8" s="95"/>
      <c r="AC8" s="117"/>
      <c r="AD8" s="117"/>
      <c r="AE8" s="117"/>
      <c r="AF8" s="95"/>
      <c r="AG8" s="95"/>
      <c r="AH8" s="95"/>
      <c r="AI8" s="95"/>
      <c r="AJ8" s="95"/>
      <c r="AK8" s="95"/>
      <c r="AL8" s="95"/>
    </row>
    <row r="9" spans="1:38" ht="15.75" customHeight="1" thickBot="1">
      <c r="A9" s="353" t="s">
        <v>336</v>
      </c>
      <c r="B9" s="353"/>
      <c r="C9" s="353"/>
      <c r="D9" s="353"/>
      <c r="E9" s="353"/>
      <c r="F9" s="117"/>
      <c r="G9" s="117"/>
      <c r="H9" s="117"/>
      <c r="I9" s="117"/>
      <c r="J9" s="117" t="s">
        <v>337</v>
      </c>
      <c r="K9" s="132"/>
      <c r="L9" s="117"/>
      <c r="M9" s="117"/>
      <c r="N9" s="117"/>
      <c r="O9" s="155"/>
      <c r="P9" s="155"/>
      <c r="Q9" s="125"/>
      <c r="R9" s="117"/>
      <c r="S9" s="156" t="s">
        <v>338</v>
      </c>
      <c r="T9" s="117"/>
      <c r="U9" s="117"/>
      <c r="V9" s="117"/>
      <c r="W9" s="117"/>
      <c r="X9" s="117"/>
      <c r="Y9" s="117"/>
      <c r="Z9" s="117"/>
      <c r="AA9" s="117"/>
      <c r="AB9" s="117" t="s">
        <v>339</v>
      </c>
      <c r="AJ9" s="132"/>
      <c r="AK9" s="132"/>
      <c r="AL9" s="132"/>
    </row>
    <row r="10" spans="1:38" ht="15.75" customHeight="1">
      <c r="A10" s="611" t="s">
        <v>340</v>
      </c>
      <c r="B10" s="612"/>
      <c r="C10" s="704" t="s">
        <v>4</v>
      </c>
      <c r="D10" s="705"/>
      <c r="E10" s="447" t="s">
        <v>112</v>
      </c>
      <c r="F10" s="452" t="s">
        <v>341</v>
      </c>
      <c r="G10" s="453" t="s">
        <v>342</v>
      </c>
      <c r="H10" s="125"/>
      <c r="I10" s="132"/>
      <c r="J10" s="706" t="s">
        <v>340</v>
      </c>
      <c r="K10" s="707"/>
      <c r="L10" s="708" t="s">
        <v>4</v>
      </c>
      <c r="M10" s="709"/>
      <c r="N10" s="159" t="s">
        <v>343</v>
      </c>
      <c r="O10" s="160" t="s">
        <v>341</v>
      </c>
      <c r="P10" s="161" t="s">
        <v>114</v>
      </c>
      <c r="Q10" s="125"/>
      <c r="R10" s="132"/>
      <c r="S10" s="706" t="s">
        <v>340</v>
      </c>
      <c r="T10" s="707"/>
      <c r="U10" s="721" t="s">
        <v>4</v>
      </c>
      <c r="V10" s="707"/>
      <c r="W10" s="159" t="s">
        <v>112</v>
      </c>
      <c r="X10" s="162" t="s">
        <v>341</v>
      </c>
      <c r="Y10" s="163" t="s">
        <v>114</v>
      </c>
      <c r="Z10" s="132"/>
      <c r="AA10" s="132"/>
      <c r="AB10" s="706" t="s">
        <v>340</v>
      </c>
      <c r="AC10" s="707"/>
      <c r="AD10" s="721" t="s">
        <v>4</v>
      </c>
      <c r="AE10" s="707"/>
      <c r="AF10" s="159" t="s">
        <v>112</v>
      </c>
      <c r="AG10" s="162" t="s">
        <v>341</v>
      </c>
      <c r="AH10" s="163" t="s">
        <v>114</v>
      </c>
      <c r="AI10" s="132"/>
      <c r="AJ10" s="132"/>
      <c r="AK10" s="132"/>
    </row>
    <row r="11" spans="1:38" ht="15.75" customHeight="1">
      <c r="A11" s="660" t="s">
        <v>344</v>
      </c>
      <c r="B11" s="661"/>
      <c r="C11" s="674">
        <v>50110</v>
      </c>
      <c r="D11" s="675"/>
      <c r="E11" s="329" t="s">
        <v>345</v>
      </c>
      <c r="F11" s="239">
        <v>1295</v>
      </c>
      <c r="G11" s="124"/>
      <c r="H11" s="125" t="s">
        <v>346</v>
      </c>
      <c r="I11" s="165"/>
      <c r="J11" s="676" t="s">
        <v>347</v>
      </c>
      <c r="K11" s="677"/>
      <c r="L11" s="674">
        <v>41010</v>
      </c>
      <c r="M11" s="680"/>
      <c r="N11" s="320" t="s">
        <v>348</v>
      </c>
      <c r="O11" s="239">
        <v>1155</v>
      </c>
      <c r="P11" s="166"/>
      <c r="Q11" s="125" t="s">
        <v>349</v>
      </c>
      <c r="R11" s="132"/>
      <c r="S11" s="676" t="s">
        <v>350</v>
      </c>
      <c r="T11" s="677"/>
      <c r="U11" s="674">
        <v>50180</v>
      </c>
      <c r="V11" s="680"/>
      <c r="W11" s="320" t="s">
        <v>351</v>
      </c>
      <c r="X11" s="239">
        <v>1060</v>
      </c>
      <c r="Y11" s="167"/>
      <c r="Z11" s="125" t="s">
        <v>352</v>
      </c>
      <c r="AA11" s="165"/>
      <c r="AB11" s="727" t="s">
        <v>353</v>
      </c>
      <c r="AC11" s="728"/>
      <c r="AD11" s="666">
        <v>50340</v>
      </c>
      <c r="AE11" s="729"/>
      <c r="AF11" s="176" t="s">
        <v>354</v>
      </c>
      <c r="AG11" s="239">
        <v>285</v>
      </c>
      <c r="AH11" s="167"/>
      <c r="AI11" s="132" t="s">
        <v>355</v>
      </c>
      <c r="AJ11" s="132"/>
      <c r="AK11" s="132"/>
    </row>
    <row r="12" spans="1:38" ht="15.75" customHeight="1">
      <c r="A12" s="662"/>
      <c r="B12" s="663"/>
      <c r="C12" s="666">
        <v>50120</v>
      </c>
      <c r="D12" s="683"/>
      <c r="E12" s="176" t="s">
        <v>356</v>
      </c>
      <c r="F12" s="388">
        <v>4310</v>
      </c>
      <c r="G12" s="127"/>
      <c r="H12" s="125" t="s">
        <v>357</v>
      </c>
      <c r="I12" s="165"/>
      <c r="J12" s="670"/>
      <c r="K12" s="671"/>
      <c r="L12" s="684">
        <v>41020</v>
      </c>
      <c r="M12" s="696"/>
      <c r="N12" s="134" t="s">
        <v>358</v>
      </c>
      <c r="O12" s="694" t="s">
        <v>359</v>
      </c>
      <c r="P12" s="695"/>
      <c r="Q12" s="125"/>
      <c r="R12" s="132"/>
      <c r="S12" s="670"/>
      <c r="T12" s="671"/>
      <c r="U12" s="666">
        <v>50190</v>
      </c>
      <c r="V12" s="667"/>
      <c r="W12" s="126" t="s">
        <v>360</v>
      </c>
      <c r="X12" s="131">
        <v>1185</v>
      </c>
      <c r="Y12" s="167"/>
      <c r="Z12" s="125" t="s">
        <v>361</v>
      </c>
      <c r="AA12" s="125"/>
      <c r="AB12" s="670"/>
      <c r="AC12" s="671"/>
      <c r="AD12" s="692">
        <v>50350</v>
      </c>
      <c r="AE12" s="732"/>
      <c r="AF12" s="126" t="s">
        <v>362</v>
      </c>
      <c r="AG12" s="374">
        <v>1115</v>
      </c>
      <c r="AH12" s="167"/>
      <c r="AI12" s="132" t="s">
        <v>363</v>
      </c>
      <c r="AJ12" s="132"/>
      <c r="AK12" s="132"/>
    </row>
    <row r="13" spans="1:38" ht="15.75" customHeight="1">
      <c r="A13" s="664"/>
      <c r="B13" s="665"/>
      <c r="C13" s="690">
        <v>50130</v>
      </c>
      <c r="D13" s="691"/>
      <c r="E13" s="182" t="s">
        <v>364</v>
      </c>
      <c r="F13" s="389">
        <v>2810</v>
      </c>
      <c r="G13" s="364"/>
      <c r="H13" s="125" t="s">
        <v>365</v>
      </c>
      <c r="I13" s="165"/>
      <c r="J13" s="670"/>
      <c r="K13" s="671"/>
      <c r="L13" s="666">
        <v>41030</v>
      </c>
      <c r="M13" s="667"/>
      <c r="N13" s="176" t="s">
        <v>366</v>
      </c>
      <c r="O13" s="374">
        <v>2515</v>
      </c>
      <c r="P13" s="166"/>
      <c r="Q13" s="125" t="s">
        <v>367</v>
      </c>
      <c r="R13" s="132"/>
      <c r="S13" s="670"/>
      <c r="T13" s="671"/>
      <c r="U13" s="666">
        <v>50200</v>
      </c>
      <c r="V13" s="667"/>
      <c r="W13" s="126" t="s">
        <v>368</v>
      </c>
      <c r="X13" s="131">
        <v>285</v>
      </c>
      <c r="Y13" s="167"/>
      <c r="Z13" s="125" t="s">
        <v>369</v>
      </c>
      <c r="AA13" s="125"/>
      <c r="AB13" s="670"/>
      <c r="AC13" s="671"/>
      <c r="AD13" s="666">
        <v>50360</v>
      </c>
      <c r="AE13" s="729"/>
      <c r="AF13" s="126" t="s">
        <v>370</v>
      </c>
      <c r="AG13" s="374">
        <v>285</v>
      </c>
      <c r="AH13" s="167"/>
      <c r="AI13" s="132" t="s">
        <v>371</v>
      </c>
      <c r="AJ13" s="132"/>
      <c r="AK13" s="132"/>
    </row>
    <row r="14" spans="1:38" ht="15.75" customHeight="1">
      <c r="A14" s="660" t="s">
        <v>372</v>
      </c>
      <c r="B14" s="661"/>
      <c r="C14" s="692">
        <v>50140</v>
      </c>
      <c r="D14" s="693"/>
      <c r="E14" s="323" t="s">
        <v>373</v>
      </c>
      <c r="F14" s="390">
        <v>4785</v>
      </c>
      <c r="G14" s="128"/>
      <c r="H14" s="125" t="s">
        <v>374</v>
      </c>
      <c r="I14" s="165"/>
      <c r="J14" s="670"/>
      <c r="K14" s="671"/>
      <c r="L14" s="666">
        <v>41040</v>
      </c>
      <c r="M14" s="667"/>
      <c r="N14" s="126" t="s">
        <v>375</v>
      </c>
      <c r="O14" s="131">
        <v>2145</v>
      </c>
      <c r="P14" s="167"/>
      <c r="Q14" s="125" t="s">
        <v>376</v>
      </c>
      <c r="R14" s="132"/>
      <c r="S14" s="672"/>
      <c r="T14" s="673"/>
      <c r="U14" s="668">
        <v>50210</v>
      </c>
      <c r="V14" s="669"/>
      <c r="W14" s="461" t="s">
        <v>377</v>
      </c>
      <c r="X14" s="764" t="s">
        <v>1665</v>
      </c>
      <c r="Y14" s="765"/>
      <c r="Z14" s="125" t="s">
        <v>378</v>
      </c>
      <c r="AA14" s="125"/>
      <c r="AB14" s="678"/>
      <c r="AC14" s="679"/>
      <c r="AD14" s="738">
        <v>50380</v>
      </c>
      <c r="AE14" s="739"/>
      <c r="AF14" s="759" t="s">
        <v>379</v>
      </c>
      <c r="AG14" s="754">
        <v>1355</v>
      </c>
      <c r="AH14" s="756"/>
      <c r="AI14" s="132" t="s">
        <v>380</v>
      </c>
      <c r="AJ14" s="132"/>
      <c r="AK14" s="132"/>
    </row>
    <row r="15" spans="1:38" ht="15.75" customHeight="1">
      <c r="A15" s="662"/>
      <c r="B15" s="663"/>
      <c r="C15" s="666">
        <v>50150</v>
      </c>
      <c r="D15" s="683"/>
      <c r="E15" s="176" t="s">
        <v>381</v>
      </c>
      <c r="F15" s="388">
        <v>5180</v>
      </c>
      <c r="G15" s="127"/>
      <c r="H15" s="125" t="s">
        <v>382</v>
      </c>
      <c r="I15" s="165"/>
      <c r="J15" s="670"/>
      <c r="K15" s="671"/>
      <c r="L15" s="666">
        <v>41050</v>
      </c>
      <c r="M15" s="667"/>
      <c r="N15" s="126" t="s">
        <v>383</v>
      </c>
      <c r="O15" s="131">
        <v>875</v>
      </c>
      <c r="P15" s="167"/>
      <c r="Q15" s="125" t="s">
        <v>384</v>
      </c>
      <c r="R15" s="132"/>
      <c r="S15" s="132"/>
      <c r="T15" s="132"/>
      <c r="U15" s="132"/>
      <c r="V15" s="132"/>
      <c r="W15" s="117"/>
      <c r="X15" s="155"/>
      <c r="Y15" s="172"/>
      <c r="Z15" s="125"/>
      <c r="AA15" s="165"/>
      <c r="AB15" s="678" t="s">
        <v>385</v>
      </c>
      <c r="AC15" s="679"/>
      <c r="AD15" s="692"/>
      <c r="AE15" s="732"/>
      <c r="AF15" s="760"/>
      <c r="AG15" s="755"/>
      <c r="AH15" s="757"/>
      <c r="AI15" s="132" t="s">
        <v>386</v>
      </c>
      <c r="AJ15" s="132"/>
      <c r="AK15" s="132"/>
    </row>
    <row r="16" spans="1:38" ht="15.75" customHeight="1">
      <c r="A16" s="662"/>
      <c r="B16" s="663"/>
      <c r="C16" s="684">
        <v>50160</v>
      </c>
      <c r="D16" s="685"/>
      <c r="E16" s="451" t="s">
        <v>387</v>
      </c>
      <c r="F16" s="604" t="s">
        <v>388</v>
      </c>
      <c r="G16" s="731"/>
      <c r="H16" s="125"/>
      <c r="I16" s="165"/>
      <c r="J16" s="670"/>
      <c r="K16" s="671"/>
      <c r="L16" s="666">
        <v>41060</v>
      </c>
      <c r="M16" s="667"/>
      <c r="N16" s="126" t="s">
        <v>389</v>
      </c>
      <c r="O16" s="131">
        <v>935</v>
      </c>
      <c r="P16" s="167"/>
      <c r="Q16" s="125" t="s">
        <v>390</v>
      </c>
      <c r="R16" s="132"/>
      <c r="S16" s="156" t="s">
        <v>391</v>
      </c>
      <c r="AA16" s="165"/>
      <c r="AB16" s="670" t="s">
        <v>392</v>
      </c>
      <c r="AC16" s="671"/>
      <c r="AD16" s="666">
        <v>50320</v>
      </c>
      <c r="AE16" s="762"/>
      <c r="AF16" s="176" t="s">
        <v>393</v>
      </c>
      <c r="AG16" s="374">
        <v>850</v>
      </c>
      <c r="AH16" s="167"/>
      <c r="AI16" s="132" t="s">
        <v>394</v>
      </c>
      <c r="AJ16" s="132"/>
      <c r="AK16" s="132"/>
    </row>
    <row r="17" spans="1:37" ht="15.75" customHeight="1">
      <c r="A17" s="662"/>
      <c r="B17" s="663"/>
      <c r="C17" s="681">
        <v>57100</v>
      </c>
      <c r="D17" s="682"/>
      <c r="E17" s="481" t="s">
        <v>1653</v>
      </c>
      <c r="F17" s="734" t="s">
        <v>1684</v>
      </c>
      <c r="G17" s="735"/>
      <c r="H17" s="125"/>
      <c r="I17" s="165"/>
      <c r="J17" s="678"/>
      <c r="K17" s="679"/>
      <c r="L17" s="666">
        <v>41080</v>
      </c>
      <c r="M17" s="748"/>
      <c r="N17" s="126" t="s">
        <v>395</v>
      </c>
      <c r="O17" s="131">
        <v>2555</v>
      </c>
      <c r="P17" s="167"/>
      <c r="Q17" s="125" t="s">
        <v>396</v>
      </c>
      <c r="R17" s="132"/>
      <c r="S17" s="706" t="s">
        <v>340</v>
      </c>
      <c r="T17" s="707"/>
      <c r="U17" s="721" t="s">
        <v>4</v>
      </c>
      <c r="V17" s="707"/>
      <c r="W17" s="159" t="s">
        <v>112</v>
      </c>
      <c r="X17" s="162" t="s">
        <v>341</v>
      </c>
      <c r="Y17" s="163" t="s">
        <v>114</v>
      </c>
      <c r="AA17" s="165"/>
      <c r="AB17" s="678"/>
      <c r="AC17" s="679"/>
      <c r="AD17" s="738">
        <v>50330</v>
      </c>
      <c r="AE17" s="763"/>
      <c r="AF17" s="330" t="s">
        <v>397</v>
      </c>
      <c r="AG17" s="331">
        <v>215</v>
      </c>
      <c r="AH17" s="184"/>
      <c r="AI17" s="132" t="s">
        <v>398</v>
      </c>
      <c r="AJ17" s="132"/>
      <c r="AK17" s="132"/>
    </row>
    <row r="18" spans="1:37" ht="15.75" customHeight="1" thickBot="1">
      <c r="A18" s="688"/>
      <c r="B18" s="689"/>
      <c r="C18" s="686">
        <v>57110</v>
      </c>
      <c r="D18" s="687"/>
      <c r="E18" s="482" t="s">
        <v>1654</v>
      </c>
      <c r="F18" s="736" t="s">
        <v>1684</v>
      </c>
      <c r="G18" s="737"/>
      <c r="H18" s="117"/>
      <c r="I18" s="165"/>
      <c r="J18" s="670" t="s">
        <v>400</v>
      </c>
      <c r="K18" s="671"/>
      <c r="L18" s="684">
        <v>41100</v>
      </c>
      <c r="M18" s="747"/>
      <c r="N18" s="134" t="s">
        <v>401</v>
      </c>
      <c r="O18" s="734" t="s">
        <v>1746</v>
      </c>
      <c r="P18" s="749"/>
      <c r="Q18" s="125" t="s">
        <v>402</v>
      </c>
      <c r="R18" s="132"/>
      <c r="S18" s="727" t="s">
        <v>403</v>
      </c>
      <c r="T18" s="728"/>
      <c r="U18" s="666">
        <v>50220</v>
      </c>
      <c r="V18" s="729"/>
      <c r="W18" s="320" t="s">
        <v>404</v>
      </c>
      <c r="X18" s="239">
        <v>605</v>
      </c>
      <c r="Y18" s="167"/>
      <c r="Z18" s="125" t="s">
        <v>405</v>
      </c>
      <c r="AA18" s="125"/>
      <c r="AB18" s="670" t="s">
        <v>406</v>
      </c>
      <c r="AC18" s="671"/>
      <c r="AD18" s="666">
        <v>50390</v>
      </c>
      <c r="AE18" s="733"/>
      <c r="AF18" s="126" t="s">
        <v>407</v>
      </c>
      <c r="AG18" s="131">
        <v>3190</v>
      </c>
      <c r="AH18" s="167"/>
      <c r="AI18" s="132" t="s">
        <v>408</v>
      </c>
      <c r="AJ18" s="132"/>
      <c r="AK18" s="132"/>
    </row>
    <row r="19" spans="1:37" ht="15.75" customHeight="1">
      <c r="A19" s="150"/>
      <c r="B19" s="150"/>
      <c r="C19" s="337"/>
      <c r="D19" s="337"/>
      <c r="E19" s="338"/>
      <c r="F19" s="185"/>
      <c r="G19" s="140"/>
      <c r="H19" s="132"/>
      <c r="I19" s="165"/>
      <c r="J19" s="670"/>
      <c r="K19" s="671"/>
      <c r="L19" s="666">
        <v>41110</v>
      </c>
      <c r="M19" s="748"/>
      <c r="N19" s="126" t="s">
        <v>409</v>
      </c>
      <c r="O19" s="131">
        <v>2520</v>
      </c>
      <c r="P19" s="167"/>
      <c r="Q19" s="125" t="s">
        <v>410</v>
      </c>
      <c r="R19" s="132"/>
      <c r="S19" s="670"/>
      <c r="T19" s="671"/>
      <c r="U19" s="666">
        <v>50240</v>
      </c>
      <c r="V19" s="729"/>
      <c r="W19" s="126" t="s">
        <v>411</v>
      </c>
      <c r="X19" s="131">
        <v>545</v>
      </c>
      <c r="Y19" s="167"/>
      <c r="Z19" s="125" t="s">
        <v>412</v>
      </c>
      <c r="AA19" s="125"/>
      <c r="AB19" s="670"/>
      <c r="AC19" s="671"/>
      <c r="AD19" s="666">
        <v>50400</v>
      </c>
      <c r="AE19" s="733"/>
      <c r="AF19" s="126" t="s">
        <v>413</v>
      </c>
      <c r="AG19" s="131">
        <v>145</v>
      </c>
      <c r="AH19" s="167"/>
      <c r="AI19" s="132" t="s">
        <v>414</v>
      </c>
      <c r="AJ19" s="132"/>
      <c r="AK19" s="132"/>
    </row>
    <row r="20" spans="1:37" ht="15.75" customHeight="1" thickBot="1">
      <c r="A20" s="353" t="s">
        <v>399</v>
      </c>
      <c r="B20" s="353"/>
      <c r="C20" s="353"/>
      <c r="D20" s="353"/>
      <c r="E20" s="353"/>
      <c r="F20" s="117"/>
      <c r="G20" s="117"/>
      <c r="H20" s="125" t="s">
        <v>417</v>
      </c>
      <c r="I20" s="165"/>
      <c r="J20" s="672"/>
      <c r="K20" s="673"/>
      <c r="L20" s="690">
        <v>41120</v>
      </c>
      <c r="M20" s="746"/>
      <c r="N20" s="169" t="s">
        <v>418</v>
      </c>
      <c r="O20" s="170">
        <v>525</v>
      </c>
      <c r="P20" s="171"/>
      <c r="Q20" s="125" t="s">
        <v>419</v>
      </c>
      <c r="R20" s="132"/>
      <c r="S20" s="678"/>
      <c r="T20" s="679"/>
      <c r="U20" s="666">
        <v>50250</v>
      </c>
      <c r="V20" s="729"/>
      <c r="W20" s="126" t="s">
        <v>420</v>
      </c>
      <c r="X20" s="131">
        <v>230</v>
      </c>
      <c r="Y20" s="167"/>
      <c r="Z20" s="125" t="s">
        <v>421</v>
      </c>
      <c r="AA20" s="125"/>
      <c r="AB20" s="670"/>
      <c r="AC20" s="671"/>
      <c r="AD20" s="681">
        <v>50415</v>
      </c>
      <c r="AE20" s="761"/>
      <c r="AF20" s="354" t="s">
        <v>422</v>
      </c>
      <c r="AG20" s="734" t="s">
        <v>1756</v>
      </c>
      <c r="AH20" s="749"/>
      <c r="AI20" s="132" t="s">
        <v>423</v>
      </c>
      <c r="AJ20" s="132"/>
      <c r="AK20" s="132"/>
    </row>
    <row r="21" spans="1:37" ht="15.75" customHeight="1" thickTop="1">
      <c r="A21" s="768" t="s">
        <v>340</v>
      </c>
      <c r="B21" s="769"/>
      <c r="C21" s="770" t="s">
        <v>4</v>
      </c>
      <c r="D21" s="769"/>
      <c r="E21" s="336" t="s">
        <v>343</v>
      </c>
      <c r="F21" s="157" t="s">
        <v>341</v>
      </c>
      <c r="G21" s="158" t="s">
        <v>114</v>
      </c>
      <c r="H21" s="125" t="s">
        <v>425</v>
      </c>
      <c r="I21" s="165"/>
      <c r="R21" s="132"/>
      <c r="S21" s="742" t="s">
        <v>426</v>
      </c>
      <c r="T21" s="743"/>
      <c r="U21" s="666">
        <v>50260</v>
      </c>
      <c r="V21" s="729"/>
      <c r="W21" s="126" t="s">
        <v>427</v>
      </c>
      <c r="X21" s="131">
        <v>600</v>
      </c>
      <c r="Y21" s="167"/>
      <c r="Z21" s="125" t="s">
        <v>428</v>
      </c>
      <c r="AA21" s="125"/>
      <c r="AB21" s="670"/>
      <c r="AC21" s="671"/>
      <c r="AD21" s="666">
        <v>50435</v>
      </c>
      <c r="AE21" s="733"/>
      <c r="AF21" s="126" t="s">
        <v>429</v>
      </c>
      <c r="AG21" s="131">
        <v>505</v>
      </c>
      <c r="AH21" s="167"/>
      <c r="AI21" s="132" t="s">
        <v>430</v>
      </c>
      <c r="AJ21" s="132"/>
      <c r="AK21" s="132"/>
    </row>
    <row r="22" spans="1:37" ht="15.75" customHeight="1">
      <c r="A22" s="771" t="s">
        <v>415</v>
      </c>
      <c r="B22" s="677"/>
      <c r="C22" s="674">
        <v>50010</v>
      </c>
      <c r="D22" s="680"/>
      <c r="E22" s="320" t="s">
        <v>416</v>
      </c>
      <c r="F22" s="239">
        <v>2100</v>
      </c>
      <c r="G22" s="164"/>
      <c r="H22" s="125" t="s">
        <v>432</v>
      </c>
      <c r="I22" s="165"/>
      <c r="J22" s="117" t="s">
        <v>433</v>
      </c>
      <c r="K22" s="117"/>
      <c r="L22" s="117"/>
      <c r="M22" s="117"/>
      <c r="N22" s="117"/>
      <c r="O22" s="181"/>
      <c r="P22" s="117"/>
      <c r="Q22" s="132"/>
      <c r="R22" s="132"/>
      <c r="S22" s="744"/>
      <c r="T22" s="745"/>
      <c r="U22" s="666">
        <v>50270</v>
      </c>
      <c r="V22" s="729"/>
      <c r="W22" s="126" t="s">
        <v>434</v>
      </c>
      <c r="X22" s="131">
        <v>300</v>
      </c>
      <c r="Y22" s="167"/>
      <c r="Z22" s="125" t="s">
        <v>435</v>
      </c>
      <c r="AA22" s="125"/>
      <c r="AB22" s="678"/>
      <c r="AC22" s="679"/>
      <c r="AD22" s="692">
        <v>50440</v>
      </c>
      <c r="AE22" s="758"/>
      <c r="AF22" s="136" t="s">
        <v>436</v>
      </c>
      <c r="AG22" s="123">
        <v>335</v>
      </c>
      <c r="AH22" s="166"/>
      <c r="AI22" s="132" t="s">
        <v>437</v>
      </c>
      <c r="AJ22" s="132"/>
      <c r="AK22" s="132"/>
    </row>
    <row r="23" spans="1:37" ht="15.75" customHeight="1">
      <c r="A23" s="772"/>
      <c r="B23" s="671"/>
      <c r="C23" s="666">
        <v>50020</v>
      </c>
      <c r="D23" s="729"/>
      <c r="E23" s="126" t="s">
        <v>424</v>
      </c>
      <c r="F23" s="374">
        <v>2485</v>
      </c>
      <c r="G23" s="168"/>
      <c r="H23" s="125"/>
      <c r="I23" s="125"/>
      <c r="J23" s="706" t="s">
        <v>340</v>
      </c>
      <c r="K23" s="707"/>
      <c r="L23" s="721" t="s">
        <v>4</v>
      </c>
      <c r="M23" s="707"/>
      <c r="N23" s="159" t="s">
        <v>112</v>
      </c>
      <c r="O23" s="162" t="s">
        <v>341</v>
      </c>
      <c r="P23" s="163" t="s">
        <v>114</v>
      </c>
      <c r="Q23" s="132"/>
      <c r="R23" s="132"/>
      <c r="S23" s="670" t="s">
        <v>440</v>
      </c>
      <c r="T23" s="671"/>
      <c r="U23" s="666">
        <v>50280</v>
      </c>
      <c r="V23" s="729"/>
      <c r="W23" s="126" t="s">
        <v>441</v>
      </c>
      <c r="X23" s="131">
        <v>1005</v>
      </c>
      <c r="Y23" s="167"/>
      <c r="Z23" s="125" t="s">
        <v>442</v>
      </c>
      <c r="AA23" s="125"/>
      <c r="AB23" s="670" t="s">
        <v>443</v>
      </c>
      <c r="AC23" s="671"/>
      <c r="AD23" s="666">
        <v>50450</v>
      </c>
      <c r="AE23" s="733"/>
      <c r="AF23" s="126" t="s">
        <v>444</v>
      </c>
      <c r="AG23" s="131">
        <v>485</v>
      </c>
      <c r="AH23" s="167"/>
      <c r="AJ23" s="132"/>
      <c r="AK23" s="132"/>
    </row>
    <row r="24" spans="1:37" ht="15.75" customHeight="1">
      <c r="A24" s="772"/>
      <c r="B24" s="671"/>
      <c r="C24" s="666">
        <v>50030</v>
      </c>
      <c r="D24" s="729"/>
      <c r="E24" s="126" t="s">
        <v>431</v>
      </c>
      <c r="F24" s="374">
        <v>2405</v>
      </c>
      <c r="G24" s="168"/>
      <c r="H24" s="125" t="s">
        <v>446</v>
      </c>
      <c r="I24" s="125"/>
      <c r="J24" s="676" t="s">
        <v>447</v>
      </c>
      <c r="K24" s="677"/>
      <c r="L24" s="674">
        <v>13210</v>
      </c>
      <c r="M24" s="766"/>
      <c r="N24" s="320" t="s">
        <v>448</v>
      </c>
      <c r="O24" s="239">
        <v>255</v>
      </c>
      <c r="P24" s="166"/>
      <c r="Q24" s="132" t="s">
        <v>449</v>
      </c>
      <c r="R24" s="132"/>
      <c r="S24" s="670"/>
      <c r="T24" s="671"/>
      <c r="U24" s="738">
        <v>50290</v>
      </c>
      <c r="V24" s="739"/>
      <c r="W24" s="137" t="s">
        <v>450</v>
      </c>
      <c r="X24" s="331">
        <v>80</v>
      </c>
      <c r="Y24" s="184"/>
      <c r="Z24" s="125" t="s">
        <v>451</v>
      </c>
      <c r="AA24" s="125"/>
      <c r="AB24" s="678"/>
      <c r="AC24" s="679"/>
      <c r="AD24" s="666">
        <v>50460</v>
      </c>
      <c r="AE24" s="733"/>
      <c r="AF24" s="126" t="s">
        <v>452</v>
      </c>
      <c r="AG24" s="131">
        <v>1990</v>
      </c>
      <c r="AH24" s="167"/>
      <c r="AJ24" s="132"/>
      <c r="AK24" s="132"/>
    </row>
    <row r="25" spans="1:37" ht="15.75" customHeight="1">
      <c r="A25" s="772"/>
      <c r="B25" s="671"/>
      <c r="C25" s="684">
        <v>50040</v>
      </c>
      <c r="D25" s="779"/>
      <c r="E25" s="305" t="s">
        <v>438</v>
      </c>
      <c r="F25" s="775" t="s">
        <v>439</v>
      </c>
      <c r="G25" s="776"/>
      <c r="H25" s="125" t="s">
        <v>454</v>
      </c>
      <c r="I25" s="125"/>
      <c r="J25" s="670"/>
      <c r="K25" s="671"/>
      <c r="L25" s="666">
        <v>13220</v>
      </c>
      <c r="M25" s="667"/>
      <c r="N25" s="126" t="s">
        <v>455</v>
      </c>
      <c r="O25" s="131">
        <v>300</v>
      </c>
      <c r="P25" s="167"/>
      <c r="Q25" s="132" t="s">
        <v>456</v>
      </c>
      <c r="R25" s="132"/>
      <c r="S25" s="670"/>
      <c r="T25" s="671"/>
      <c r="U25" s="666">
        <v>50300</v>
      </c>
      <c r="V25" s="729"/>
      <c r="W25" s="176" t="s">
        <v>457</v>
      </c>
      <c r="X25" s="131">
        <v>475</v>
      </c>
      <c r="Y25" s="167"/>
      <c r="Z25" s="125" t="s">
        <v>458</v>
      </c>
      <c r="AA25" s="125"/>
      <c r="AB25" s="678" t="s">
        <v>459</v>
      </c>
      <c r="AC25" s="679"/>
      <c r="AD25" s="666">
        <v>50470</v>
      </c>
      <c r="AE25" s="733"/>
      <c r="AF25" s="126" t="s">
        <v>460</v>
      </c>
      <c r="AG25" s="131">
        <v>995</v>
      </c>
      <c r="AH25" s="167"/>
      <c r="AJ25" s="132"/>
      <c r="AK25" s="132"/>
    </row>
    <row r="26" spans="1:37" ht="15.75" customHeight="1">
      <c r="A26" s="772"/>
      <c r="B26" s="671"/>
      <c r="C26" s="666">
        <v>50050</v>
      </c>
      <c r="D26" s="729"/>
      <c r="E26" s="176" t="s">
        <v>445</v>
      </c>
      <c r="F26" s="374">
        <v>2965</v>
      </c>
      <c r="G26" s="168"/>
      <c r="H26" s="125" t="s">
        <v>462</v>
      </c>
      <c r="I26" s="125"/>
      <c r="J26" s="670"/>
      <c r="K26" s="671"/>
      <c r="L26" s="666">
        <v>13230</v>
      </c>
      <c r="M26" s="667"/>
      <c r="N26" s="126" t="s">
        <v>463</v>
      </c>
      <c r="O26" s="131">
        <v>4015</v>
      </c>
      <c r="P26" s="167"/>
      <c r="Q26" s="132" t="s">
        <v>464</v>
      </c>
      <c r="R26" s="132"/>
      <c r="S26" s="672"/>
      <c r="T26" s="673"/>
      <c r="U26" s="690">
        <v>50310</v>
      </c>
      <c r="V26" s="750"/>
      <c r="W26" s="182" t="s">
        <v>465</v>
      </c>
      <c r="X26" s="170">
        <v>60</v>
      </c>
      <c r="Y26" s="171"/>
      <c r="Z26" s="125" t="s">
        <v>466</v>
      </c>
      <c r="AA26" s="125"/>
      <c r="AB26" s="670" t="s">
        <v>467</v>
      </c>
      <c r="AC26" s="671"/>
      <c r="AD26" s="666">
        <v>50490</v>
      </c>
      <c r="AE26" s="733"/>
      <c r="AF26" s="126" t="s">
        <v>468</v>
      </c>
      <c r="AG26" s="131">
        <v>640</v>
      </c>
      <c r="AH26" s="167"/>
      <c r="AJ26" s="132"/>
      <c r="AK26" s="132"/>
    </row>
    <row r="27" spans="1:37" ht="15.75" customHeight="1">
      <c r="A27" s="772"/>
      <c r="B27" s="671"/>
      <c r="C27" s="666">
        <v>50060</v>
      </c>
      <c r="D27" s="729"/>
      <c r="E27" s="126" t="s">
        <v>453</v>
      </c>
      <c r="F27" s="131">
        <v>2370</v>
      </c>
      <c r="G27" s="168"/>
      <c r="H27" s="125"/>
      <c r="I27" s="125"/>
      <c r="J27" s="670"/>
      <c r="K27" s="671"/>
      <c r="L27" s="666">
        <v>13240</v>
      </c>
      <c r="M27" s="667"/>
      <c r="N27" s="126" t="s">
        <v>469</v>
      </c>
      <c r="O27" s="131">
        <v>350</v>
      </c>
      <c r="P27" s="167"/>
      <c r="Q27" s="132" t="s">
        <v>470</v>
      </c>
      <c r="R27" s="132"/>
      <c r="S27" s="341"/>
      <c r="T27" s="341"/>
      <c r="U27" s="753"/>
      <c r="V27" s="753"/>
      <c r="W27" s="332"/>
      <c r="X27" s="333"/>
      <c r="Y27" s="379"/>
      <c r="Z27" s="132" t="s">
        <v>471</v>
      </c>
      <c r="AA27" s="125"/>
      <c r="AB27" s="670"/>
      <c r="AC27" s="671"/>
      <c r="AD27" s="666">
        <v>50491</v>
      </c>
      <c r="AE27" s="733"/>
      <c r="AF27" s="196" t="s">
        <v>472</v>
      </c>
      <c r="AG27" s="131">
        <v>40</v>
      </c>
      <c r="AH27" s="167"/>
      <c r="AJ27" s="132"/>
      <c r="AK27" s="132"/>
    </row>
    <row r="28" spans="1:37" ht="15.75" customHeight="1" thickBot="1">
      <c r="A28" s="773"/>
      <c r="B28" s="774"/>
      <c r="C28" s="777">
        <v>50070</v>
      </c>
      <c r="D28" s="778"/>
      <c r="E28" s="326" t="s">
        <v>461</v>
      </c>
      <c r="F28" s="396">
        <v>2290</v>
      </c>
      <c r="G28" s="197"/>
      <c r="H28" s="125"/>
      <c r="I28" s="165"/>
      <c r="J28" s="670"/>
      <c r="K28" s="671"/>
      <c r="L28" s="681">
        <v>13250</v>
      </c>
      <c r="M28" s="752"/>
      <c r="N28" s="354" t="s">
        <v>473</v>
      </c>
      <c r="O28" s="734" t="s">
        <v>1745</v>
      </c>
      <c r="P28" s="749"/>
      <c r="Q28" s="132" t="s">
        <v>474</v>
      </c>
      <c r="R28" s="132"/>
      <c r="S28" s="341"/>
      <c r="T28" s="341"/>
      <c r="U28" s="740"/>
      <c r="V28" s="740"/>
      <c r="W28" s="334"/>
      <c r="X28" s="335"/>
      <c r="Y28" s="379"/>
      <c r="Z28" s="132" t="s">
        <v>475</v>
      </c>
      <c r="AA28" s="165"/>
      <c r="AB28" s="670"/>
      <c r="AC28" s="671"/>
      <c r="AD28" s="666">
        <v>50500</v>
      </c>
      <c r="AE28" s="733"/>
      <c r="AF28" s="196" t="s">
        <v>476</v>
      </c>
      <c r="AG28" s="131">
        <v>110</v>
      </c>
      <c r="AH28" s="167"/>
      <c r="AJ28" s="132"/>
      <c r="AK28" s="132"/>
    </row>
    <row r="29" spans="1:37" ht="15.75" customHeight="1" thickTop="1">
      <c r="A29"/>
      <c r="B29"/>
      <c r="C29"/>
      <c r="D29"/>
      <c r="E29"/>
      <c r="F29"/>
      <c r="G29"/>
      <c r="I29" s="165"/>
      <c r="J29" s="678"/>
      <c r="K29" s="679"/>
      <c r="L29" s="666">
        <v>15100</v>
      </c>
      <c r="M29" s="667"/>
      <c r="N29" s="126" t="s">
        <v>477</v>
      </c>
      <c r="O29" s="131">
        <v>165</v>
      </c>
      <c r="P29" s="167"/>
      <c r="Q29" s="132" t="s">
        <v>478</v>
      </c>
      <c r="R29" s="132"/>
      <c r="S29" s="341"/>
      <c r="T29" s="341"/>
      <c r="U29" s="740"/>
      <c r="V29" s="740"/>
      <c r="W29" s="334"/>
      <c r="X29" s="335"/>
      <c r="Y29" s="379"/>
      <c r="Z29" s="132" t="s">
        <v>479</v>
      </c>
      <c r="AB29" s="672"/>
      <c r="AC29" s="673"/>
      <c r="AD29" s="690">
        <v>50510</v>
      </c>
      <c r="AE29" s="767"/>
      <c r="AF29" s="209" t="s">
        <v>480</v>
      </c>
      <c r="AG29" s="170">
        <v>140</v>
      </c>
      <c r="AH29" s="171"/>
      <c r="AJ29" s="132"/>
      <c r="AK29" s="132"/>
    </row>
    <row r="30" spans="1:37" ht="15.75" customHeight="1">
      <c r="A30"/>
      <c r="B30"/>
      <c r="C30"/>
      <c r="D30"/>
      <c r="E30"/>
      <c r="F30"/>
      <c r="G30"/>
      <c r="I30" s="165"/>
      <c r="J30" s="670" t="s">
        <v>481</v>
      </c>
      <c r="K30" s="671"/>
      <c r="L30" s="666">
        <v>15010</v>
      </c>
      <c r="M30" s="667"/>
      <c r="N30" s="126" t="s">
        <v>482</v>
      </c>
      <c r="O30" s="131">
        <v>1380</v>
      </c>
      <c r="P30" s="167"/>
      <c r="Q30" s="132" t="s">
        <v>483</v>
      </c>
      <c r="R30" s="132"/>
      <c r="S30" s="341"/>
      <c r="T30" s="341"/>
      <c r="U30" s="740"/>
      <c r="V30" s="740"/>
      <c r="W30" s="730"/>
      <c r="X30" s="722"/>
      <c r="Y30" s="724"/>
      <c r="Z30" s="725"/>
      <c r="AJ30" s="132"/>
      <c r="AK30" s="132"/>
    </row>
    <row r="31" spans="1:37" ht="15.75" customHeight="1">
      <c r="I31" s="165"/>
      <c r="J31" s="670"/>
      <c r="K31" s="671"/>
      <c r="L31" s="666">
        <v>15020</v>
      </c>
      <c r="M31" s="667"/>
      <c r="N31" s="126" t="s">
        <v>484</v>
      </c>
      <c r="O31" s="131">
        <v>195</v>
      </c>
      <c r="P31" s="167"/>
      <c r="Q31" s="132" t="s">
        <v>485</v>
      </c>
      <c r="R31" s="132"/>
      <c r="S31" s="726"/>
      <c r="T31" s="726"/>
      <c r="U31" s="740"/>
      <c r="V31" s="740"/>
      <c r="W31" s="730"/>
      <c r="X31" s="723"/>
      <c r="Y31" s="723"/>
      <c r="Z31" s="725"/>
      <c r="AJ31" s="132"/>
      <c r="AK31" s="132"/>
    </row>
    <row r="32" spans="1:37" ht="15.75" customHeight="1">
      <c r="I32" s="165"/>
      <c r="J32" s="678"/>
      <c r="K32" s="679"/>
      <c r="L32" s="666">
        <v>15060</v>
      </c>
      <c r="M32" s="667"/>
      <c r="N32" s="126" t="s">
        <v>486</v>
      </c>
      <c r="O32" s="131">
        <v>210</v>
      </c>
      <c r="P32" s="167"/>
      <c r="Q32" s="132" t="s">
        <v>487</v>
      </c>
      <c r="R32" s="132"/>
      <c r="S32" s="726"/>
      <c r="T32" s="726"/>
      <c r="U32" s="740"/>
      <c r="V32" s="741"/>
      <c r="W32" s="334"/>
      <c r="X32" s="335"/>
      <c r="Y32" s="379"/>
      <c r="Z32" s="132" t="s">
        <v>488</v>
      </c>
      <c r="AJ32" s="132"/>
      <c r="AK32" s="132"/>
    </row>
    <row r="33" spans="1:38" ht="15.75" customHeight="1">
      <c r="I33" s="165"/>
      <c r="J33" s="670" t="s">
        <v>489</v>
      </c>
      <c r="K33" s="671"/>
      <c r="L33" s="666">
        <v>15030</v>
      </c>
      <c r="M33" s="667"/>
      <c r="N33" s="136" t="s">
        <v>490</v>
      </c>
      <c r="O33" s="123">
        <v>495</v>
      </c>
      <c r="P33" s="166"/>
      <c r="Q33" s="132" t="s">
        <v>491</v>
      </c>
      <c r="R33" s="132"/>
      <c r="S33" s="726"/>
      <c r="T33" s="726"/>
      <c r="U33" s="740"/>
      <c r="V33" s="741"/>
      <c r="W33" s="334"/>
      <c r="X33" s="335"/>
      <c r="Y33" s="379"/>
      <c r="Z33" s="132" t="s">
        <v>492</v>
      </c>
      <c r="AI33" s="132"/>
      <c r="AJ33" s="132"/>
      <c r="AK33" s="132"/>
    </row>
    <row r="34" spans="1:38" ht="15.75" customHeight="1">
      <c r="I34" s="165"/>
      <c r="J34" s="670"/>
      <c r="K34" s="671"/>
      <c r="L34" s="666">
        <v>15040</v>
      </c>
      <c r="M34" s="667"/>
      <c r="N34" s="196" t="s">
        <v>493</v>
      </c>
      <c r="O34" s="131">
        <v>135</v>
      </c>
      <c r="P34" s="167"/>
      <c r="Q34" s="132" t="s">
        <v>494</v>
      </c>
      <c r="R34" s="3"/>
      <c r="AI34" s="132"/>
      <c r="AJ34" s="132"/>
      <c r="AK34" s="132"/>
      <c r="AL34" s="132"/>
    </row>
    <row r="35" spans="1:38" ht="15.75" customHeight="1">
      <c r="I35" s="165"/>
      <c r="J35" s="678"/>
      <c r="K35" s="679"/>
      <c r="L35" s="681">
        <v>15050</v>
      </c>
      <c r="M35" s="752"/>
      <c r="N35" s="354" t="s">
        <v>495</v>
      </c>
      <c r="O35" s="734" t="s">
        <v>1679</v>
      </c>
      <c r="P35" s="749"/>
      <c r="Q35" s="132" t="s">
        <v>496</v>
      </c>
      <c r="R35" s="132"/>
      <c r="AI35" s="132"/>
      <c r="AJ35" s="132"/>
      <c r="AK35" s="132"/>
      <c r="AL35" s="132"/>
    </row>
    <row r="36" spans="1:38" ht="15.65" customHeight="1">
      <c r="I36" s="165"/>
      <c r="J36" s="670" t="s">
        <v>497</v>
      </c>
      <c r="K36" s="671"/>
      <c r="L36" s="666">
        <v>15070</v>
      </c>
      <c r="M36" s="667"/>
      <c r="N36" s="136" t="s">
        <v>498</v>
      </c>
      <c r="O36" s="131">
        <v>305</v>
      </c>
      <c r="P36" s="166"/>
      <c r="Q36" s="132" t="s">
        <v>499</v>
      </c>
      <c r="R36" s="132"/>
      <c r="S36" s="132"/>
      <c r="T36" s="132"/>
      <c r="U36" s="132"/>
      <c r="V36" s="132"/>
      <c r="W36" s="117"/>
      <c r="X36" s="155"/>
      <c r="Y36" s="172"/>
      <c r="Z36" s="165"/>
      <c r="AA36" s="165"/>
      <c r="AB36" s="132"/>
      <c r="AC36" s="132"/>
      <c r="AD36" s="132"/>
      <c r="AE36" s="132"/>
      <c r="AF36" s="117"/>
      <c r="AG36" s="155"/>
      <c r="AH36" s="155"/>
      <c r="AI36" s="132"/>
      <c r="AJ36" s="132"/>
      <c r="AK36" s="132"/>
      <c r="AL36" s="132"/>
    </row>
    <row r="37" spans="1:38" ht="15.75" customHeight="1">
      <c r="I37" s="165"/>
      <c r="J37" s="672"/>
      <c r="K37" s="673"/>
      <c r="L37" s="690">
        <v>15080</v>
      </c>
      <c r="M37" s="751"/>
      <c r="N37" s="169" t="s">
        <v>500</v>
      </c>
      <c r="O37" s="170">
        <v>120</v>
      </c>
      <c r="P37" s="171"/>
      <c r="Q37" s="132" t="s">
        <v>501</v>
      </c>
      <c r="R37" s="132"/>
      <c r="S37" s="132"/>
      <c r="T37" s="132"/>
      <c r="U37" s="132"/>
      <c r="V37" s="132"/>
      <c r="W37" s="117"/>
      <c r="X37" s="155"/>
      <c r="Y37" s="155"/>
      <c r="Z37" s="165"/>
      <c r="AA37" s="165"/>
      <c r="AB37" s="132"/>
      <c r="AC37" s="132"/>
      <c r="AD37" s="132"/>
      <c r="AE37" s="132"/>
      <c r="AF37" s="132"/>
      <c r="AG37" s="132"/>
      <c r="AH37" s="132"/>
      <c r="AI37" s="132"/>
      <c r="AJ37" s="132"/>
      <c r="AK37" s="132"/>
      <c r="AL37" s="132"/>
    </row>
    <row r="38" spans="1:38" ht="15.75" hidden="1" customHeight="1">
      <c r="H38" s="165"/>
      <c r="I38" s="165"/>
      <c r="J38" s="132"/>
      <c r="K38" s="132"/>
      <c r="L38" s="132"/>
      <c r="M38" s="132"/>
      <c r="N38" s="117"/>
      <c r="O38" s="132"/>
      <c r="P38" s="186"/>
      <c r="Q38" s="132"/>
      <c r="R38" s="132"/>
      <c r="S38" s="132"/>
      <c r="T38" s="132"/>
      <c r="U38" s="132"/>
      <c r="V38" s="132"/>
      <c r="W38" s="117"/>
      <c r="X38" s="155"/>
      <c r="Y38" s="155"/>
      <c r="Z38" s="165"/>
      <c r="AA38" s="165"/>
      <c r="AB38" s="132"/>
      <c r="AC38" s="132"/>
      <c r="AD38" s="132"/>
      <c r="AE38" s="132"/>
      <c r="AF38" s="132"/>
      <c r="AG38" s="132"/>
      <c r="AH38" s="132"/>
      <c r="AI38" s="132"/>
      <c r="AJ38" s="132"/>
      <c r="AK38" s="132"/>
      <c r="AL38" s="132"/>
    </row>
    <row r="39" spans="1:38" ht="13">
      <c r="AE39" s="132"/>
      <c r="AF39" s="132"/>
      <c r="AG39" s="132"/>
      <c r="AH39" s="132"/>
      <c r="AI39" s="132"/>
      <c r="AJ39" s="132"/>
      <c r="AK39" s="132"/>
      <c r="AL39" s="132"/>
    </row>
    <row r="40" spans="1:38" ht="15.75" customHeight="1">
      <c r="A40" s="454" t="s">
        <v>1655</v>
      </c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AE40" s="132"/>
      <c r="AF40" s="132"/>
      <c r="AG40" s="132"/>
      <c r="AH40" s="132"/>
      <c r="AI40" s="132"/>
      <c r="AJ40" s="132"/>
      <c r="AK40" s="132"/>
      <c r="AL40" s="132"/>
    </row>
    <row r="41" spans="1:38" ht="15.75" customHeight="1">
      <c r="A41" s="142" t="s">
        <v>322</v>
      </c>
      <c r="B41" s="343" t="s">
        <v>323</v>
      </c>
      <c r="C41" s="351"/>
      <c r="D41" s="345"/>
      <c r="E41" s="142" t="s">
        <v>324</v>
      </c>
      <c r="F41" s="352"/>
      <c r="G41" s="352"/>
      <c r="H41" s="352"/>
      <c r="I41" s="352"/>
      <c r="J41" s="352"/>
      <c r="K41" s="352"/>
      <c r="L41" s="352"/>
      <c r="M41" s="352"/>
      <c r="N41" s="352"/>
      <c r="O41" s="347"/>
      <c r="P41" s="348"/>
      <c r="Q41" s="95" t="s">
        <v>325</v>
      </c>
      <c r="R41" s="95"/>
      <c r="S41" s="95"/>
      <c r="T41" s="95"/>
      <c r="U41" s="95"/>
      <c r="V41" s="95"/>
      <c r="W41" s="95"/>
      <c r="X41" s="95"/>
      <c r="Y41" s="95"/>
      <c r="AE41" s="132"/>
      <c r="AF41" s="132"/>
      <c r="AG41" s="132"/>
      <c r="AH41" s="132"/>
      <c r="AI41" s="132"/>
      <c r="AJ41" s="132"/>
      <c r="AK41" s="132"/>
      <c r="AL41" s="132"/>
    </row>
    <row r="42" spans="1:38" ht="15">
      <c r="A42" s="142" t="s">
        <v>1637</v>
      </c>
      <c r="B42" s="440"/>
      <c r="C42" s="132"/>
      <c r="E42" s="142"/>
      <c r="F42" s="352"/>
      <c r="G42" s="352"/>
      <c r="H42" s="352"/>
      <c r="I42" s="352"/>
      <c r="J42" s="352"/>
      <c r="K42" s="352"/>
      <c r="L42" s="352"/>
      <c r="M42" s="352"/>
      <c r="N42" s="352"/>
      <c r="O42" s="347"/>
      <c r="P42" s="348"/>
      <c r="Q42" s="95"/>
      <c r="R42" s="95"/>
      <c r="S42" s="95"/>
      <c r="T42" s="95"/>
      <c r="U42" s="95"/>
      <c r="V42" s="95"/>
      <c r="W42" s="95"/>
      <c r="X42" s="95"/>
      <c r="Y42" s="95"/>
      <c r="AE42" s="132"/>
      <c r="AF42" s="132"/>
      <c r="AG42" s="132"/>
      <c r="AH42" s="132"/>
      <c r="AI42" s="132"/>
      <c r="AJ42" s="132"/>
      <c r="AK42" s="132"/>
      <c r="AL42" s="132"/>
    </row>
    <row r="43" spans="1:38" ht="15.75" customHeight="1">
      <c r="A43" s="142" t="s">
        <v>326</v>
      </c>
      <c r="B43" s="132"/>
      <c r="C43" s="132"/>
      <c r="D43" s="132"/>
      <c r="E43" s="132"/>
      <c r="F43" s="132"/>
      <c r="G43" s="132"/>
      <c r="H43" s="165"/>
      <c r="I43" s="165"/>
      <c r="J43" s="95"/>
      <c r="K43" s="95"/>
      <c r="L43" s="95"/>
      <c r="M43" s="95"/>
      <c r="N43" s="95"/>
      <c r="O43" s="95"/>
      <c r="P43" s="95"/>
      <c r="Q43" s="132"/>
      <c r="R43" s="132"/>
      <c r="S43" s="132"/>
      <c r="T43" s="132"/>
      <c r="U43" s="132"/>
      <c r="V43" s="132"/>
      <c r="W43" s="132"/>
      <c r="X43" s="132"/>
      <c r="Y43" s="132"/>
      <c r="Z43" s="95"/>
      <c r="AA43" s="95"/>
      <c r="AB43" s="95"/>
      <c r="AC43" s="95"/>
      <c r="AD43" s="95"/>
      <c r="AE43" s="95"/>
      <c r="AF43" s="402" t="s">
        <v>502</v>
      </c>
      <c r="AG43" s="403"/>
      <c r="AH43" s="145">
        <f>SUM(F11:F18,F22:F28)</f>
        <v>32995</v>
      </c>
      <c r="AI43" s="132"/>
      <c r="AJ43" s="132"/>
      <c r="AK43" s="132"/>
      <c r="AL43" s="132"/>
    </row>
    <row r="44" spans="1:38" ht="15.75" customHeight="1">
      <c r="A44" s="142" t="s">
        <v>328</v>
      </c>
      <c r="B44" s="95"/>
      <c r="C44" s="95"/>
      <c r="D44" s="95"/>
      <c r="E44" s="95"/>
      <c r="F44" s="95"/>
      <c r="G44" s="95"/>
      <c r="H44" s="95"/>
      <c r="I44" s="95"/>
      <c r="J44" s="95"/>
      <c r="K44" s="95"/>
      <c r="L44" s="95"/>
      <c r="M44" s="95"/>
      <c r="N44" s="95"/>
      <c r="O44" s="95"/>
      <c r="P44" s="95"/>
      <c r="Q44" s="95"/>
      <c r="R44" s="95"/>
      <c r="S44" s="132"/>
      <c r="T44" s="132"/>
      <c r="U44" s="132"/>
      <c r="V44" s="132"/>
      <c r="W44" s="132"/>
      <c r="X44" s="132"/>
      <c r="Y44" s="132"/>
      <c r="Z44" s="95"/>
      <c r="AA44" s="95"/>
      <c r="AB44" s="95"/>
      <c r="AC44" s="95"/>
      <c r="AD44" s="95"/>
      <c r="AE44" s="95"/>
      <c r="AF44" s="404" t="s">
        <v>503</v>
      </c>
      <c r="AG44" s="405"/>
      <c r="AH44" s="355">
        <f>SUM(O11,O13:O20,O24:O37,X11:X14,X18:X26,AG11:AG29)</f>
        <v>40260</v>
      </c>
      <c r="AI44" s="132"/>
      <c r="AJ44" s="132"/>
      <c r="AK44" s="132"/>
      <c r="AL44" s="132"/>
    </row>
    <row r="45" spans="1:38" ht="15.75" customHeight="1">
      <c r="A45" s="142" t="s">
        <v>330</v>
      </c>
      <c r="B45" s="132"/>
      <c r="C45" s="132"/>
      <c r="D45" s="132"/>
      <c r="E45" s="132"/>
      <c r="F45" s="132"/>
      <c r="G45" s="132"/>
      <c r="H45" s="165"/>
      <c r="I45" s="165"/>
      <c r="J45" s="95"/>
      <c r="K45" s="95"/>
      <c r="L45" s="95"/>
      <c r="M45" s="95"/>
      <c r="N45" s="95"/>
      <c r="O45" s="95"/>
      <c r="P45" s="95"/>
      <c r="Q45" s="132"/>
      <c r="R45" s="132"/>
      <c r="S45" s="132"/>
      <c r="T45" s="132"/>
      <c r="U45" s="132"/>
      <c r="V45" s="132"/>
      <c r="W45" s="132"/>
      <c r="X45" s="132"/>
      <c r="Y45" s="132"/>
      <c r="Z45" s="95"/>
      <c r="AA45" s="95"/>
      <c r="AB45" s="95"/>
      <c r="AC45" s="95"/>
      <c r="AD45" s="95"/>
      <c r="AE45" s="95"/>
      <c r="AF45" s="189" t="s">
        <v>331</v>
      </c>
      <c r="AG45" s="190"/>
      <c r="AH45" s="191">
        <f>SUM(AH43:AH44)</f>
        <v>73255</v>
      </c>
      <c r="AI45" s="132"/>
      <c r="AJ45" s="132"/>
      <c r="AK45" s="132"/>
      <c r="AL45" s="132"/>
    </row>
    <row r="46" spans="1:38" ht="15.75" customHeight="1">
      <c r="A46" s="142" t="s">
        <v>1686</v>
      </c>
      <c r="B46" s="95"/>
      <c r="C46" s="95"/>
      <c r="D46" s="95"/>
      <c r="E46" s="95"/>
      <c r="F46" s="95"/>
      <c r="G46" s="95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132"/>
      <c r="T46" s="132"/>
      <c r="U46" s="132"/>
      <c r="V46" s="132"/>
      <c r="W46" s="132"/>
      <c r="X46" s="132"/>
      <c r="Y46" s="132"/>
      <c r="Z46" s="95"/>
      <c r="AA46" s="95"/>
      <c r="AB46" s="95"/>
      <c r="AC46" s="95"/>
      <c r="AD46" s="95"/>
      <c r="AE46" s="95"/>
      <c r="AF46" s="95"/>
      <c r="AG46" s="95"/>
      <c r="AH46" s="95"/>
      <c r="AI46" s="95"/>
      <c r="AJ46" s="95"/>
      <c r="AK46" s="95"/>
      <c r="AL46" s="95"/>
    </row>
  </sheetData>
  <sheetProtection algorithmName="SHA-512" hashValue="6umlYhgyCLPtAmZbjVTfBwDaOici7F6oRaxColBYCjVynhIL8Z+HJdquJ6uLReZU9zzTShxTYNWON0SL7h9MAg==" saltValue="y3kn/RGO7OZfV5pWv9fxOA==" spinCount="100000" sheet="1" scenarios="1" formatCells="0" autoFilter="0"/>
  <protectedRanges>
    <protectedRange sqref="P38" name="範囲1_1_1"/>
  </protectedRanges>
  <mergeCells count="165">
    <mergeCell ref="AG20:AH20"/>
    <mergeCell ref="AB26:AC29"/>
    <mergeCell ref="AD26:AE26"/>
    <mergeCell ref="AD27:AE27"/>
    <mergeCell ref="AD28:AE28"/>
    <mergeCell ref="AD29:AE29"/>
    <mergeCell ref="A21:B21"/>
    <mergeCell ref="C21:D21"/>
    <mergeCell ref="A22:B28"/>
    <mergeCell ref="C22:D22"/>
    <mergeCell ref="C23:D23"/>
    <mergeCell ref="F25:G25"/>
    <mergeCell ref="C28:D28"/>
    <mergeCell ref="L26:M26"/>
    <mergeCell ref="L27:M27"/>
    <mergeCell ref="L28:M28"/>
    <mergeCell ref="C25:D25"/>
    <mergeCell ref="C27:D27"/>
    <mergeCell ref="C26:D26"/>
    <mergeCell ref="C24:D24"/>
    <mergeCell ref="L23:M23"/>
    <mergeCell ref="AG14:AG15"/>
    <mergeCell ref="AH14:AH15"/>
    <mergeCell ref="AB15:AC15"/>
    <mergeCell ref="AB18:AC22"/>
    <mergeCell ref="AB23:AC24"/>
    <mergeCell ref="AD23:AE23"/>
    <mergeCell ref="AD24:AE24"/>
    <mergeCell ref="L29:M29"/>
    <mergeCell ref="U19:V19"/>
    <mergeCell ref="AD25:AE25"/>
    <mergeCell ref="AD22:AE22"/>
    <mergeCell ref="AD21:AE21"/>
    <mergeCell ref="AD18:AE18"/>
    <mergeCell ref="U20:V20"/>
    <mergeCell ref="AF14:AF15"/>
    <mergeCell ref="AD20:AE20"/>
    <mergeCell ref="AB16:AC17"/>
    <mergeCell ref="AD16:AE16"/>
    <mergeCell ref="L17:M17"/>
    <mergeCell ref="S17:T17"/>
    <mergeCell ref="U17:V17"/>
    <mergeCell ref="AD17:AE17"/>
    <mergeCell ref="X14:Y14"/>
    <mergeCell ref="L24:M24"/>
    <mergeCell ref="J36:K37"/>
    <mergeCell ref="L36:M36"/>
    <mergeCell ref="U26:V26"/>
    <mergeCell ref="L37:M37"/>
    <mergeCell ref="L32:M32"/>
    <mergeCell ref="U22:V22"/>
    <mergeCell ref="J33:K35"/>
    <mergeCell ref="L33:M33"/>
    <mergeCell ref="S23:T26"/>
    <mergeCell ref="U23:V23"/>
    <mergeCell ref="L34:M34"/>
    <mergeCell ref="U24:V24"/>
    <mergeCell ref="L35:M35"/>
    <mergeCell ref="U25:V25"/>
    <mergeCell ref="J23:K23"/>
    <mergeCell ref="U27:V27"/>
    <mergeCell ref="U29:V29"/>
    <mergeCell ref="U30:V31"/>
    <mergeCell ref="O35:P35"/>
    <mergeCell ref="J30:K32"/>
    <mergeCell ref="U33:V33"/>
    <mergeCell ref="L25:M25"/>
    <mergeCell ref="U28:V28"/>
    <mergeCell ref="J24:K29"/>
    <mergeCell ref="U32:V32"/>
    <mergeCell ref="L31:M31"/>
    <mergeCell ref="S21:T22"/>
    <mergeCell ref="U21:V21"/>
    <mergeCell ref="S32:T33"/>
    <mergeCell ref="L20:M20"/>
    <mergeCell ref="L30:M30"/>
    <mergeCell ref="L18:M18"/>
    <mergeCell ref="L19:M19"/>
    <mergeCell ref="O28:P28"/>
    <mergeCell ref="O18:P18"/>
    <mergeCell ref="X6:AA6"/>
    <mergeCell ref="U10:V10"/>
    <mergeCell ref="AB10:AC10"/>
    <mergeCell ref="AD10:AE10"/>
    <mergeCell ref="D6:F6"/>
    <mergeCell ref="X30:X31"/>
    <mergeCell ref="Y30:Y31"/>
    <mergeCell ref="Z30:Z31"/>
    <mergeCell ref="S31:T31"/>
    <mergeCell ref="S18:T20"/>
    <mergeCell ref="U18:V18"/>
    <mergeCell ref="W30:W31"/>
    <mergeCell ref="F16:G16"/>
    <mergeCell ref="AD12:AE12"/>
    <mergeCell ref="AD19:AE19"/>
    <mergeCell ref="AB25:AC25"/>
    <mergeCell ref="L13:M13"/>
    <mergeCell ref="U13:V13"/>
    <mergeCell ref="AD13:AE13"/>
    <mergeCell ref="F17:G17"/>
    <mergeCell ref="F18:G18"/>
    <mergeCell ref="AB11:AC14"/>
    <mergeCell ref="AD14:AE15"/>
    <mergeCell ref="AD11:AE11"/>
    <mergeCell ref="AK7:AL7"/>
    <mergeCell ref="A10:B10"/>
    <mergeCell ref="C10:D10"/>
    <mergeCell ref="J10:K10"/>
    <mergeCell ref="L10:M10"/>
    <mergeCell ref="S10:T10"/>
    <mergeCell ref="A7:C7"/>
    <mergeCell ref="D7:F7"/>
    <mergeCell ref="G7:K7"/>
    <mergeCell ref="L7:N7"/>
    <mergeCell ref="O7:P7"/>
    <mergeCell ref="R7:U7"/>
    <mergeCell ref="V7:W7"/>
    <mergeCell ref="X7:AA7"/>
    <mergeCell ref="AB7:AH7"/>
    <mergeCell ref="G6:K6"/>
    <mergeCell ref="L6:N6"/>
    <mergeCell ref="O6:P6"/>
    <mergeCell ref="R6:U6"/>
    <mergeCell ref="V6:W6"/>
    <mergeCell ref="AK5:AL5"/>
    <mergeCell ref="AA4:AC4"/>
    <mergeCell ref="A2:B2"/>
    <mergeCell ref="C2:G2"/>
    <mergeCell ref="J2:M2"/>
    <mergeCell ref="O2:W2"/>
    <mergeCell ref="D4:F4"/>
    <mergeCell ref="G4:T4"/>
    <mergeCell ref="U4:W4"/>
    <mergeCell ref="X4:Z4"/>
    <mergeCell ref="AD4:AG4"/>
    <mergeCell ref="A5:C5"/>
    <mergeCell ref="D5:F5"/>
    <mergeCell ref="G5:T5"/>
    <mergeCell ref="U5:W5"/>
    <mergeCell ref="X5:Z5"/>
    <mergeCell ref="AA5:AC5"/>
    <mergeCell ref="AD5:AG5"/>
    <mergeCell ref="AB6:AH6"/>
    <mergeCell ref="A11:B13"/>
    <mergeCell ref="L14:M14"/>
    <mergeCell ref="U14:V14"/>
    <mergeCell ref="L15:M15"/>
    <mergeCell ref="L16:M16"/>
    <mergeCell ref="J18:K20"/>
    <mergeCell ref="C11:D11"/>
    <mergeCell ref="J11:K17"/>
    <mergeCell ref="L11:M11"/>
    <mergeCell ref="S11:T14"/>
    <mergeCell ref="U11:V11"/>
    <mergeCell ref="C17:D17"/>
    <mergeCell ref="C15:D15"/>
    <mergeCell ref="C16:D16"/>
    <mergeCell ref="C18:D18"/>
    <mergeCell ref="A14:B18"/>
    <mergeCell ref="C13:D13"/>
    <mergeCell ref="C14:D14"/>
    <mergeCell ref="C12:D12"/>
    <mergeCell ref="O12:P12"/>
    <mergeCell ref="U12:V12"/>
    <mergeCell ref="L12:M12"/>
  </mergeCells>
  <phoneticPr fontId="3"/>
  <dataValidations count="69">
    <dataValidation allowBlank="1" showInputMessage="1" showErrorMessage="1" prompt="えりもみさき" sqref="AF29" xr:uid="{C87D408F-9252-4919-BF60-086EFD568C6C}"/>
    <dataValidation allowBlank="1" showInputMessage="1" showErrorMessage="1" prompt="はくちょうだい" sqref="N16" xr:uid="{0E63FAD9-B991-4255-BF33-8DA99D0B6D8C}"/>
    <dataValidation allowBlank="1" showInputMessage="1" showErrorMessage="1" prompt="くぼない" sqref="N37" xr:uid="{D0A6E9B8-E944-4964-AEFE-96D36427A3BC}"/>
    <dataValidation allowBlank="1" showInputMessage="1" showErrorMessage="1" prompt="おおきし" sqref="N34" xr:uid="{906F26EF-F0C2-473B-BD49-4F32AE37C828}"/>
    <dataValidation allowBlank="1" showInputMessage="1" showErrorMessage="1" prompt="とようら" sqref="N33" xr:uid="{9F4D1FBD-9DC7-4936-B968-D5CDF95B0812}"/>
    <dataValidation allowBlank="1" showInputMessage="1" showErrorMessage="1" prompt="むこうどうや" sqref="N32" xr:uid="{4BDC871B-327C-4659-9940-976311BDAE2C}"/>
    <dataValidation allowBlank="1" showInputMessage="1" showErrorMessage="1" prompt="とうやこ" sqref="N31" xr:uid="{AAB9AA23-A9DE-46BA-8D67-B6125011D350}"/>
    <dataValidation allowBlank="1" showInputMessage="1" showErrorMessage="1" prompt="おおたき" sqref="N29" xr:uid="{A2697948-8AAF-4D9C-BE3D-EB428B19B089}"/>
    <dataValidation allowBlank="1" showInputMessage="1" showErrorMessage="1" prompt="うす" sqref="N28" xr:uid="{05C64244-1182-4C0C-9695-F88C0C29FE62}"/>
    <dataValidation allowBlank="1" showInputMessage="1" showErrorMessage="1" prompt="だて" sqref="N26" xr:uid="{19411682-A8A1-47E2-8669-EC67D4AFF920}"/>
    <dataValidation allowBlank="1" showInputMessage="1" showErrorMessage="1" prompt="なかじま" sqref="N14" xr:uid="{B3FCEB2C-B1BC-4870-948B-841C920A8EB5}"/>
    <dataValidation allowBlank="1" showInputMessage="1" showErrorMessage="1" prompt="ひがしまち" sqref="N13" xr:uid="{467242E2-2C04-4DD8-9492-69FE62BE6C7F}"/>
    <dataValidation allowBlank="1" showInputMessage="1" showErrorMessage="1" prompt="たけうら" sqref="W13" xr:uid="{1B3C0DA6-69DD-4926-BF85-74CFF8A69A63}"/>
    <dataValidation allowBlank="1" showInputMessage="1" showErrorMessage="1" prompt="はぎの" sqref="W12" xr:uid="{324506A3-6D20-478A-803A-16F547F9BF05}"/>
    <dataValidation allowBlank="1" showInputMessage="1" showErrorMessage="1" prompt="しらおい" sqref="W11" xr:uid="{23DC4703-CAE6-48CF-842E-F3AC1DF3E265}"/>
    <dataValidation allowBlank="1" showInputMessage="1" showErrorMessage="1" prompt="かしわぎ" sqref="E27" xr:uid="{0C2E100D-A53E-4763-B89C-1AE7F92AEDC5}"/>
    <dataValidation allowBlank="1" showInputMessage="1" showErrorMessage="1" prompt="けいほく" sqref="E26" xr:uid="{68C506BC-F82C-4487-AE07-AB5F87239E0D}"/>
    <dataValidation allowBlank="1" showInputMessage="1" showErrorMessage="1" prompt="たいせい" sqref="E25" xr:uid="{23BDFDD2-9532-4EA8-9104-E6B1961A4D53}"/>
    <dataValidation allowBlank="1" showInputMessage="1" showErrorMessage="1" prompt="ぬまのはた" sqref="E24" xr:uid="{38585DEA-AD12-4B05-BB83-B3BCE5A3EBE8}"/>
    <dataValidation allowBlank="1" showInputMessage="1" showErrorMessage="1" prompt="かすが" sqref="E23" xr:uid="{30AF3356-EC0E-4CDF-B4BC-127A4BA6BB22}"/>
    <dataValidation allowBlank="1" showInputMessage="1" showErrorMessage="1" prompt="もんべつ" sqref="AF13" xr:uid="{E82B0268-C65B-419A-9E08-27A8604C272F}"/>
    <dataValidation allowBlank="1" showInputMessage="1" showErrorMessage="1" prompt="とみかわ" sqref="AF12" xr:uid="{1CB7CD7D-7178-4DEB-8E29-FE1E8B77A1AB}"/>
    <dataValidation allowBlank="1" showInputMessage="1" showErrorMessage="1" prompt="ひだか" sqref="AF11" xr:uid="{69F5893D-2285-4C15-93DF-D005DA96C234}"/>
    <dataValidation allowBlank="1" showInputMessage="1" showErrorMessage="1" prompt="そうべつ" sqref="N36" xr:uid="{DAF93442-AD0C-4CDC-8E11-55212322FAC1}"/>
    <dataValidation allowBlank="1" showInputMessage="1" showErrorMessage="1" prompt="れぶん" sqref="N35" xr:uid="{43350EF5-5AE8-4DF4-BA7D-CC93B9D939B1}"/>
    <dataValidation allowBlank="1" showInputMessage="1" showErrorMessage="1" prompt="あぶた" sqref="N30" xr:uid="{8B06581C-9DD3-45DD-8E4D-7CAE491D9D80}"/>
    <dataValidation allowBlank="1" showInputMessage="1" showErrorMessage="1" prompt="もとわにし" sqref="N15" xr:uid="{C9D44461-88C7-426A-900B-071E2012B7DD}"/>
    <dataValidation allowBlank="1" showInputMessage="1" showErrorMessage="1" prompt="おはしない" sqref="N11" xr:uid="{C31E13DF-EBEE-46D6-8622-E964748C2109}"/>
    <dataValidation allowBlank="1" showInputMessage="1" showErrorMessage="1" prompt="こがね" sqref="N24" xr:uid="{0737A751-1C3E-4560-926A-7C1C25FE7071}"/>
    <dataValidation allowBlank="1" showInputMessage="1" showErrorMessage="1" prompt="まれっぷ" sqref="N25" xr:uid="{97811A76-84F0-4B58-9B83-9E04096A11B6}"/>
    <dataValidation allowBlank="1" showInputMessage="1" showErrorMessage="1" prompt="ながわ" sqref="N27" xr:uid="{ABAEEE5B-8FF7-47F1-8FDF-0F746C37A684}"/>
    <dataValidation allowBlank="1" showInputMessage="1" showErrorMessage="1" prompt="ぼこい" sqref="N12" xr:uid="{2E05744A-8A5E-41E0-90B8-09A650F0FD11}"/>
    <dataValidation allowBlank="1" showInputMessage="1" showErrorMessage="1" prompt="こじょうはま" sqref="W14" xr:uid="{9C8D03DB-1B8D-4690-B2B5-BDDA418E631D}"/>
    <dataValidation allowBlank="1" showInputMessage="1" showErrorMessage="1" prompt="ちとせたかだい" sqref="E16" xr:uid="{6667B7C3-1E4B-4449-A728-4FC53CA677F0}"/>
    <dataValidation allowBlank="1" showInputMessage="1" showErrorMessage="1" prompt="ちとせとうぶ" sqref="E15" xr:uid="{578BAB9F-C3B6-4493-9058-E4F45333C174}"/>
    <dataValidation allowBlank="1" showInputMessage="1" showErrorMessage="1" prompt="ちとせせいぶ" sqref="E14" xr:uid="{7BD608E3-6D5C-4B26-AE60-BA01A490C8D0}"/>
    <dataValidation allowBlank="1" showInputMessage="1" showErrorMessage="1" prompt="えにわとうぶ" sqref="E13" xr:uid="{BEAA7CDA-12F7-4C7C-A093-B8875BB9D9DD}"/>
    <dataValidation allowBlank="1" showInputMessage="1" showErrorMessage="1" prompt="えにわせいぶ" sqref="E12" xr:uid="{8B8B8B1A-9379-4D82-A550-4DB321295C7B}"/>
    <dataValidation allowBlank="1" showInputMessage="1" showErrorMessage="1" prompt="しままつ" sqref="E11" xr:uid="{53587B3F-8E33-4919-95F2-233433783AE6}"/>
    <dataValidation allowBlank="1" showInputMessage="1" showErrorMessage="1" prompt="ほべつ" sqref="W25" xr:uid="{8E761605-C433-469D-B584-4AAF8361FAE5}"/>
    <dataValidation allowBlank="1" showInputMessage="1" showErrorMessage="1" prompt="あさひおか" sqref="W24" xr:uid="{6AF4EF9B-31A2-4238-AF0C-1BF8E6491124}"/>
    <dataValidation allowBlank="1" showInputMessage="1" showErrorMessage="1" prompt="むかわ" sqref="W23" xr:uid="{91D2E8A5-BCBD-495D-860F-1376DE8B366C}"/>
    <dataValidation allowBlank="1" showInputMessage="1" showErrorMessage="1" prompt="かみあつま" sqref="W22" xr:uid="{DD3DFB48-BB01-4B59-A1C8-A204E65F0AA1}"/>
    <dataValidation allowBlank="1" showInputMessage="1" showErrorMessage="1" prompt="おいわけ" sqref="W18" xr:uid="{8F15CC4B-0371-4264-9973-A372F04C7D12}"/>
    <dataValidation allowBlank="1" showInputMessage="1" showErrorMessage="1" prompt="とあさ" sqref="W20" xr:uid="{720E0107-D07A-4FD0-9D63-30D574C3751A}"/>
    <dataValidation allowBlank="1" showInputMessage="1" showErrorMessage="1" prompt="あつま" sqref="W21" xr:uid="{9A015712-5785-46A8-918C-5778C7FF063D}"/>
    <dataValidation allowBlank="1" showInputMessage="1" showErrorMessage="1" prompt="はやきた" sqref="W19" xr:uid="{D0869DA8-A11A-4C9F-BDCD-B0DECA71C903}"/>
    <dataValidation allowBlank="1" showInputMessage="1" showErrorMessage="1" prompt="ひがししずない" sqref="AF20" xr:uid="{307F51F8-5612-4134-B72E-9FB7A8CC4811}"/>
    <dataValidation allowBlank="1" showInputMessage="1" showErrorMessage="1" prompt="しずない" sqref="AF18" xr:uid="{84BE411D-C3CF-4788-9C65-38C976AF55A4}"/>
    <dataValidation allowBlank="1" showInputMessage="1" showErrorMessage="1" prompt="びらとり" sqref="AF16" xr:uid="{96836AE5-E6C5-4877-816F-B3173F7248D2}"/>
    <dataValidation allowBlank="1" showInputMessage="1" showErrorMessage="1" prompt="あつが" sqref="AF14" xr:uid="{8CDBAD0F-B606-4470-9E6D-57F568BFBDC1}"/>
    <dataValidation allowBlank="1" showInputMessage="1" showErrorMessage="1" prompt="みその" sqref="AF19 E22" xr:uid="{82BAD803-E3C5-4927-A0ED-9CB9C862AB94}"/>
    <dataValidation allowBlank="1" showInputMessage="1" showErrorMessage="1" prompt="ふれない" sqref="AF17" xr:uid="{65E0C751-9372-4B5B-BA6C-8676C3A3950F}"/>
    <dataValidation allowBlank="1" showInputMessage="1" showErrorMessage="1" prompt="うたふえ" sqref="AF22" xr:uid="{0D61440A-0A12-40B5-8E16-5E3E2697C865}"/>
    <dataValidation allowBlank="1" showInputMessage="1" showErrorMessage="1" prompt="みついし" sqref="AF21" xr:uid="{8DD93084-76AA-4BF9-9C67-4435C2A84DC7}"/>
    <dataValidation allowBlank="1" showInputMessage="1" showErrorMessage="1" prompt="うらかわ" sqref="AF24" xr:uid="{9D89E713-56AA-40F0-8CCD-A957507AA46D}"/>
    <dataValidation allowBlank="1" showInputMessage="1" showErrorMessage="1" prompt="さまに" sqref="AF25" xr:uid="{B378E1B8-0C84-4F09-B627-4B716464ADA3}"/>
    <dataValidation allowBlank="1" showInputMessage="1" showErrorMessage="1" prompt="おぎふし" sqref="AF23" xr:uid="{0FEC5C70-F3C4-4C66-A269-FCC241EAB4B2}"/>
    <dataValidation allowBlank="1" showInputMessage="1" showErrorMessage="1" prompt="めぐろ" sqref="AF27" xr:uid="{61A6EAF2-5F2F-45E5-9461-3D71F99F76E5}"/>
    <dataValidation allowBlank="1" showInputMessage="1" showErrorMessage="1" prompt="しょや" sqref="AF28" xr:uid="{98589B11-01B0-468A-B2AC-ABCD6ED77A47}"/>
    <dataValidation allowBlank="1" showInputMessage="1" showErrorMessage="1" prompt="のぼりべつ" sqref="N20" xr:uid="{1210C475-FB33-41E3-9DC5-5E9E8F0A8211}"/>
    <dataValidation allowBlank="1" showInputMessage="1" showErrorMessage="1" prompt="ほろべつ" sqref="N19" xr:uid="{8693AAC8-19B1-46D8-BC26-2211FCE72EA3}"/>
    <dataValidation allowBlank="1" showInputMessage="1" showErrorMessage="1" prompt="わしべつ" sqref="N18" xr:uid="{041FCE08-E14C-4320-B226-FDFC48B13B9C}"/>
    <dataValidation allowBlank="1" showInputMessage="1" showErrorMessage="1" prompt="たかさご" sqref="N17" xr:uid="{1D621EE8-F2FA-4125-9947-857A02138E71}"/>
    <dataValidation type="whole" errorStyle="information" allowBlank="1" showInputMessage="1" showErrorMessage="1" errorTitle="定数オーバー" error="定数オーバーです。" sqref="Y11:Y13 G26:G28 G11:G15 P11 P29:P34 Y32:Y33 Y18:Y30 AH16:AH17 AH11:AH14 G19 G22:G24 P36:P37 P24:P27 P13:P17 P19:P20" xr:uid="{AE2CF8D8-7907-44C6-A5E8-8B385A41B93D}">
      <formula1>0</formula1>
      <formula2>F11</formula2>
    </dataValidation>
    <dataValidation type="whole" errorStyle="information" allowBlank="1" showErrorMessage="1" errorTitle="定数オーバー" error="定数オーバーです。" promptTitle="注：締切日にご注意ください" prompt="申込締切及び搬入締切は_x000a_通常より1日早く（日曜・祝日除く）なります。" sqref="AH18:AH19 AH21:AH29" xr:uid="{8131B93C-8DF2-4747-AECF-68387C1B056F}">
      <formula1>0</formula1>
      <formula2>AG18</formula2>
    </dataValidation>
    <dataValidation allowBlank="1" showInputMessage="1" showErrorMessage="1" prompt="とみうち" sqref="W26" xr:uid="{BC5CA96C-9CB7-440E-AAE2-97E54CC76FD1}"/>
    <dataValidation allowBlank="1" showInputMessage="1" showErrorMessage="1" prompt="まいにちちとせちゅうおう" sqref="E17" xr:uid="{C6F6DD47-355B-485A-9587-99E15CADA53E}"/>
    <dataValidation allowBlank="1" showInputMessage="1" showErrorMessage="1" prompt="まいにちちとせほくえい" sqref="E18" xr:uid="{2AF91A83-102E-4671-A763-E5F6C2AEAC18}"/>
  </dataValidations>
  <hyperlinks>
    <hyperlink ref="AK5" location="表紙!A1" display="表紙へ戻る" xr:uid="{5C62107D-4449-4875-8EB6-FCA77D563E7E}"/>
    <hyperlink ref="AK7:AL7" location="変更履歴!A1" display="変更履歴へ" xr:uid="{15B2385F-B0A5-4D00-8023-831156354FC5}"/>
  </hyperlinks>
  <printOptions horizontalCentered="1" verticalCentered="1"/>
  <pageMargins left="0.19685039370078741" right="0.19685039370078741" top="0.31496062992125984" bottom="0.31496062992125984" header="0.19685039370078741" footer="0.19685039370078741"/>
  <pageSetup paperSize="9" scale="78" orientation="landscape" cellComments="asDisplayed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09A45-E5CE-48B1-9458-FD7E84923370}">
  <sheetPr>
    <pageSetUpPr fitToPage="1"/>
  </sheetPr>
  <dimension ref="A1:AN47"/>
  <sheetViews>
    <sheetView showGridLines="0" showZeros="0" view="pageBreakPreview" zoomScale="75" zoomScaleNormal="75" zoomScaleSheetLayoutView="75" workbookViewId="0"/>
  </sheetViews>
  <sheetFormatPr defaultColWidth="8.08203125" defaultRowHeight="12" customHeight="1"/>
  <cols>
    <col min="1" max="1" width="4" style="53" customWidth="1"/>
    <col min="2" max="2" width="3.9140625" style="53" customWidth="1"/>
    <col min="3" max="4" width="2.6640625" style="53" customWidth="1"/>
    <col min="5" max="5" width="8.6640625" style="53" customWidth="1"/>
    <col min="6" max="6" width="6" style="53" customWidth="1"/>
    <col min="7" max="7" width="7.58203125" style="53" customWidth="1"/>
    <col min="8" max="8" width="8.9140625" style="53" hidden="1" customWidth="1"/>
    <col min="9" max="9" width="1.9140625" style="53" customWidth="1"/>
    <col min="10" max="11" width="3.9140625" style="53" customWidth="1"/>
    <col min="12" max="13" width="2.6640625" style="53" customWidth="1"/>
    <col min="14" max="14" width="8.6640625" style="53" customWidth="1"/>
    <col min="15" max="15" width="6" style="53" customWidth="1"/>
    <col min="16" max="16" width="7.58203125" style="53" customWidth="1"/>
    <col min="17" max="17" width="8.9140625" style="53" hidden="1" customWidth="1"/>
    <col min="18" max="18" width="1.9140625" style="53" customWidth="1"/>
    <col min="19" max="20" width="3.9140625" style="53" customWidth="1"/>
    <col min="21" max="22" width="2.6640625" style="53" customWidth="1"/>
    <col min="23" max="23" width="8.6640625" style="53" customWidth="1"/>
    <col min="24" max="24" width="6" style="53" customWidth="1"/>
    <col min="25" max="25" width="7.58203125" style="53" customWidth="1"/>
    <col min="26" max="26" width="8.9140625" style="53" hidden="1" customWidth="1"/>
    <col min="27" max="27" width="1.9140625" style="53" customWidth="1"/>
    <col min="28" max="29" width="3.9140625" style="53" customWidth="1"/>
    <col min="30" max="31" width="2.6640625" style="53" customWidth="1"/>
    <col min="32" max="32" width="8.6640625" style="53" customWidth="1"/>
    <col min="33" max="33" width="6" style="53" customWidth="1"/>
    <col min="34" max="34" width="7.58203125" style="53" customWidth="1"/>
    <col min="35" max="35" width="8.9140625" style="53" hidden="1" customWidth="1"/>
    <col min="36" max="36" width="1.9140625" style="53" customWidth="1"/>
    <col min="37" max="16384" width="8.08203125" style="53"/>
  </cols>
  <sheetData>
    <row r="1" spans="1:38" ht="3.75" customHeight="1">
      <c r="A1" s="150"/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132"/>
      <c r="AA1" s="132"/>
      <c r="AB1" s="132"/>
      <c r="AC1" s="132"/>
      <c r="AD1" s="95"/>
      <c r="AE1" s="95"/>
      <c r="AF1" s="95"/>
      <c r="AG1" s="95"/>
      <c r="AH1" s="95"/>
      <c r="AI1" s="95"/>
      <c r="AJ1" s="95"/>
      <c r="AK1" s="95"/>
      <c r="AL1" s="95"/>
    </row>
    <row r="2" spans="1:38" ht="18" customHeight="1">
      <c r="A2" s="560">
        <v>3</v>
      </c>
      <c r="B2" s="561"/>
      <c r="C2" s="562" t="s">
        <v>504</v>
      </c>
      <c r="D2" s="563"/>
      <c r="E2" s="563"/>
      <c r="F2" s="563"/>
      <c r="G2" s="563"/>
      <c r="H2" s="151"/>
      <c r="I2" s="95"/>
      <c r="J2" s="780">
        <v>46174</v>
      </c>
      <c r="K2" s="780"/>
      <c r="L2" s="780"/>
      <c r="M2" s="780"/>
      <c r="N2" s="430"/>
      <c r="O2" s="565" t="s">
        <v>92</v>
      </c>
      <c r="P2" s="565"/>
      <c r="Q2" s="565"/>
      <c r="R2" s="565"/>
      <c r="S2" s="565"/>
      <c r="T2" s="565"/>
      <c r="U2" s="565"/>
      <c r="V2" s="565"/>
      <c r="W2" s="565"/>
      <c r="X2" s="95"/>
      <c r="Y2" s="3" t="s">
        <v>93</v>
      </c>
      <c r="Z2" s="95"/>
      <c r="AA2" s="95"/>
      <c r="AB2" s="95"/>
      <c r="AC2" s="95"/>
      <c r="AD2" s="95"/>
      <c r="AE2" s="95"/>
      <c r="AF2" s="96"/>
      <c r="AG2" s="97"/>
      <c r="AH2" s="98" t="s">
        <v>94</v>
      </c>
      <c r="AI2" s="95"/>
      <c r="AJ2" s="95"/>
      <c r="AK2" s="95"/>
      <c r="AL2" s="95"/>
    </row>
    <row r="3" spans="1:38" ht="4.5" customHeight="1" thickBot="1">
      <c r="A3" s="130"/>
      <c r="B3" s="130"/>
      <c r="C3" s="130"/>
      <c r="D3" s="130"/>
      <c r="E3" s="130"/>
      <c r="F3" s="130"/>
      <c r="G3" s="130"/>
      <c r="H3" s="132">
        <v>201</v>
      </c>
      <c r="I3" s="3"/>
      <c r="J3" s="3"/>
      <c r="K3" s="3"/>
      <c r="L3" s="3"/>
      <c r="M3" s="3"/>
      <c r="N3" s="3"/>
      <c r="O3" s="3"/>
      <c r="P3" s="3"/>
      <c r="Q3" s="3"/>
      <c r="R3" s="132"/>
      <c r="S3" s="3"/>
      <c r="T3" s="3"/>
      <c r="U3" s="3"/>
      <c r="V3" s="3"/>
      <c r="W3" s="3"/>
      <c r="X3" s="3"/>
      <c r="Y3" s="3"/>
      <c r="Z3" s="152"/>
      <c r="AA3" s="132"/>
      <c r="AB3" s="132"/>
      <c r="AC3" s="132"/>
      <c r="AD3" s="3"/>
      <c r="AE3" s="3"/>
      <c r="AF3" s="3"/>
      <c r="AG3" s="3"/>
      <c r="AH3" s="3"/>
      <c r="AI3" s="3"/>
      <c r="AJ3" s="3"/>
      <c r="AK3" s="3"/>
      <c r="AL3" s="3"/>
    </row>
    <row r="4" spans="1:38" ht="13.5" customHeight="1" thickTop="1">
      <c r="A4" s="100" t="s">
        <v>95</v>
      </c>
      <c r="B4" s="101"/>
      <c r="C4" s="102"/>
      <c r="D4" s="566" t="s">
        <v>96</v>
      </c>
      <c r="E4" s="567"/>
      <c r="F4" s="568"/>
      <c r="G4" s="566" t="s">
        <v>97</v>
      </c>
      <c r="H4" s="567"/>
      <c r="I4" s="567"/>
      <c r="J4" s="567"/>
      <c r="K4" s="567"/>
      <c r="L4" s="567"/>
      <c r="M4" s="567"/>
      <c r="N4" s="567"/>
      <c r="O4" s="567"/>
      <c r="P4" s="567"/>
      <c r="Q4" s="567"/>
      <c r="R4" s="567"/>
      <c r="S4" s="567"/>
      <c r="T4" s="567"/>
      <c r="U4" s="569" t="s">
        <v>333</v>
      </c>
      <c r="V4" s="567"/>
      <c r="W4" s="567"/>
      <c r="X4" s="566" t="s">
        <v>99</v>
      </c>
      <c r="Y4" s="567"/>
      <c r="Z4" s="607"/>
      <c r="AA4" s="608" t="s">
        <v>4</v>
      </c>
      <c r="AB4" s="609"/>
      <c r="AC4" s="609"/>
      <c r="AD4" s="609" t="s">
        <v>100</v>
      </c>
      <c r="AE4" s="609"/>
      <c r="AF4" s="609"/>
      <c r="AG4" s="609"/>
      <c r="AH4" s="103" t="s">
        <v>101</v>
      </c>
      <c r="AI4" s="132"/>
      <c r="AJ4" s="132"/>
      <c r="AK4" s="132"/>
      <c r="AL4" s="132"/>
    </row>
    <row r="5" spans="1:38" ht="24.75" customHeight="1" thickBot="1">
      <c r="A5" s="572"/>
      <c r="B5" s="573"/>
      <c r="C5" s="574"/>
      <c r="D5" s="575" t="str">
        <f>表紙!E5</f>
        <v/>
      </c>
      <c r="E5" s="576"/>
      <c r="F5" s="576"/>
      <c r="G5" s="577">
        <f>表紙!D6</f>
        <v>0</v>
      </c>
      <c r="H5" s="578"/>
      <c r="I5" s="578"/>
      <c r="J5" s="578"/>
      <c r="K5" s="578"/>
      <c r="L5" s="578"/>
      <c r="M5" s="578"/>
      <c r="N5" s="578"/>
      <c r="O5" s="578"/>
      <c r="P5" s="578"/>
      <c r="Q5" s="578"/>
      <c r="R5" s="578"/>
      <c r="S5" s="578"/>
      <c r="T5" s="578"/>
      <c r="U5" s="579">
        <f>表紙!D7</f>
        <v>0</v>
      </c>
      <c r="V5" s="580"/>
      <c r="W5" s="580"/>
      <c r="X5" s="623">
        <f>表紙!D8</f>
        <v>0</v>
      </c>
      <c r="Y5" s="624"/>
      <c r="Z5" s="625"/>
      <c r="AA5" s="626">
        <f>表紙!K4</f>
        <v>0</v>
      </c>
      <c r="AB5" s="627"/>
      <c r="AC5" s="627"/>
      <c r="AD5" s="622">
        <f>表紙!L4</f>
        <v>0</v>
      </c>
      <c r="AE5" s="622"/>
      <c r="AF5" s="622"/>
      <c r="AG5" s="622"/>
      <c r="AH5" s="104">
        <f>表紙!P4</f>
        <v>0</v>
      </c>
      <c r="AI5" s="95"/>
      <c r="AJ5" s="95"/>
      <c r="AK5" s="610" t="s">
        <v>102</v>
      </c>
      <c r="AL5" s="610"/>
    </row>
    <row r="6" spans="1:38" ht="13.5" customHeight="1" thickTop="1">
      <c r="A6" s="100" t="s">
        <v>103</v>
      </c>
      <c r="B6" s="101"/>
      <c r="C6" s="102"/>
      <c r="D6" s="566" t="s">
        <v>104</v>
      </c>
      <c r="E6" s="567"/>
      <c r="F6" s="568"/>
      <c r="G6" s="566" t="s">
        <v>105</v>
      </c>
      <c r="H6" s="567"/>
      <c r="I6" s="567"/>
      <c r="J6" s="567"/>
      <c r="K6" s="568"/>
      <c r="L6" s="697" t="s">
        <v>334</v>
      </c>
      <c r="M6" s="698"/>
      <c r="N6" s="698"/>
      <c r="O6" s="697" t="s">
        <v>335</v>
      </c>
      <c r="P6" s="699"/>
      <c r="Q6" s="153"/>
      <c r="R6" s="701"/>
      <c r="S6" s="701"/>
      <c r="T6" s="701"/>
      <c r="U6" s="702"/>
      <c r="V6" s="700"/>
      <c r="W6" s="701"/>
      <c r="X6" s="566" t="s">
        <v>106</v>
      </c>
      <c r="Y6" s="567"/>
      <c r="Z6" s="567"/>
      <c r="AA6" s="628"/>
      <c r="AB6" s="703" t="s">
        <v>107</v>
      </c>
      <c r="AC6" s="630"/>
      <c r="AD6" s="630"/>
      <c r="AE6" s="630"/>
      <c r="AF6" s="630"/>
      <c r="AG6" s="630"/>
      <c r="AH6" s="631"/>
      <c r="AI6" s="132"/>
      <c r="AJ6" s="132"/>
      <c r="AK6" s="132"/>
      <c r="AL6" s="132"/>
    </row>
    <row r="7" spans="1:38" ht="24.75" customHeight="1" thickBot="1">
      <c r="A7" s="614"/>
      <c r="B7" s="615"/>
      <c r="C7" s="616"/>
      <c r="D7" s="617">
        <f>表紙!J25</f>
        <v>0</v>
      </c>
      <c r="E7" s="618"/>
      <c r="F7" s="619"/>
      <c r="G7" s="617">
        <f>SUM(L7,O7)</f>
        <v>0</v>
      </c>
      <c r="H7" s="618"/>
      <c r="I7" s="618"/>
      <c r="J7" s="618"/>
      <c r="K7" s="619"/>
      <c r="L7" s="785">
        <f>SUM(G11:H22)</f>
        <v>0</v>
      </c>
      <c r="M7" s="786"/>
      <c r="N7" s="786"/>
      <c r="O7" s="785">
        <f>SUM(P11:P22,Y11:Y28,AH11:AH27)</f>
        <v>0</v>
      </c>
      <c r="P7" s="787"/>
      <c r="Q7" s="154"/>
      <c r="R7" s="788"/>
      <c r="S7" s="788"/>
      <c r="T7" s="788"/>
      <c r="U7" s="789"/>
      <c r="V7" s="781"/>
      <c r="W7" s="782"/>
      <c r="X7" s="620">
        <f>表紙!D9</f>
        <v>0</v>
      </c>
      <c r="Y7" s="621"/>
      <c r="Z7" s="621"/>
      <c r="AA7" s="621"/>
      <c r="AB7" s="720">
        <f>表紙!D10</f>
        <v>0</v>
      </c>
      <c r="AC7" s="580"/>
      <c r="AD7" s="580"/>
      <c r="AE7" s="580"/>
      <c r="AF7" s="580"/>
      <c r="AG7" s="580"/>
      <c r="AH7" s="633"/>
      <c r="AI7" s="95"/>
      <c r="AJ7" s="95"/>
      <c r="AK7" s="610" t="s">
        <v>108</v>
      </c>
      <c r="AL7" s="610"/>
    </row>
    <row r="8" spans="1:38" ht="15" hidden="1" customHeight="1">
      <c r="A8" s="114"/>
      <c r="B8" s="114"/>
      <c r="C8" s="95"/>
      <c r="D8" s="115"/>
      <c r="E8" s="115"/>
      <c r="F8" s="115"/>
      <c r="G8" s="115"/>
      <c r="H8" s="115"/>
      <c r="I8" s="115"/>
      <c r="J8" s="115"/>
      <c r="K8" s="115"/>
      <c r="L8" s="112"/>
      <c r="M8" s="112"/>
      <c r="N8" s="112"/>
      <c r="O8" s="112"/>
      <c r="P8" s="112"/>
      <c r="Q8" s="52"/>
      <c r="R8" s="52"/>
      <c r="S8" s="52"/>
      <c r="T8" s="52"/>
      <c r="U8" s="52"/>
      <c r="V8" s="112"/>
      <c r="W8" s="112"/>
      <c r="X8" s="95"/>
      <c r="Y8" s="95"/>
      <c r="Z8" s="95"/>
      <c r="AA8" s="95"/>
      <c r="AB8" s="95"/>
      <c r="AC8" s="117"/>
      <c r="AD8" s="117"/>
      <c r="AE8" s="117"/>
      <c r="AF8" s="95"/>
      <c r="AG8" s="95"/>
      <c r="AH8" s="95"/>
      <c r="AI8" s="95"/>
      <c r="AJ8" s="95"/>
      <c r="AK8" s="3"/>
      <c r="AL8" s="3"/>
    </row>
    <row r="9" spans="1:38" ht="15.75" customHeight="1" thickBot="1">
      <c r="A9" s="117" t="s">
        <v>505</v>
      </c>
      <c r="B9" s="117"/>
      <c r="C9" s="117"/>
      <c r="D9" s="117"/>
      <c r="E9" s="117"/>
      <c r="F9" s="117"/>
      <c r="G9" s="117"/>
      <c r="H9" s="117"/>
      <c r="I9" s="117"/>
      <c r="J9" s="117" t="s">
        <v>506</v>
      </c>
      <c r="K9" s="117"/>
      <c r="L9" s="117"/>
      <c r="M9" s="117"/>
      <c r="N9" s="117"/>
      <c r="O9" s="181"/>
      <c r="P9" s="117"/>
      <c r="Q9" s="117"/>
      <c r="R9" s="117"/>
      <c r="S9" s="156" t="s">
        <v>507</v>
      </c>
      <c r="T9" s="117"/>
      <c r="U9" s="117"/>
      <c r="V9" s="117"/>
      <c r="W9" s="117"/>
      <c r="X9" s="192"/>
      <c r="Y9" s="156"/>
      <c r="Z9" s="117"/>
      <c r="AA9" s="117"/>
      <c r="AB9" s="117" t="s">
        <v>508</v>
      </c>
      <c r="AC9" s="117"/>
      <c r="AD9" s="117"/>
      <c r="AE9" s="117"/>
      <c r="AF9" s="117"/>
      <c r="AG9" s="181"/>
      <c r="AH9" s="117"/>
      <c r="AI9" s="132"/>
      <c r="AJ9" s="132"/>
      <c r="AK9" s="132"/>
      <c r="AL9" s="132"/>
    </row>
    <row r="10" spans="1:38" ht="15.75" customHeight="1" thickTop="1">
      <c r="A10" s="768" t="s">
        <v>340</v>
      </c>
      <c r="B10" s="769"/>
      <c r="C10" s="770" t="s">
        <v>4</v>
      </c>
      <c r="D10" s="769"/>
      <c r="E10" s="230" t="s">
        <v>112</v>
      </c>
      <c r="F10" s="157" t="s">
        <v>341</v>
      </c>
      <c r="G10" s="158" t="s">
        <v>114</v>
      </c>
      <c r="H10" s="132"/>
      <c r="I10" s="132"/>
      <c r="J10" s="706" t="s">
        <v>340</v>
      </c>
      <c r="K10" s="783"/>
      <c r="L10" s="784" t="s">
        <v>4</v>
      </c>
      <c r="M10" s="707"/>
      <c r="N10" s="159" t="s">
        <v>112</v>
      </c>
      <c r="O10" s="162" t="s">
        <v>341</v>
      </c>
      <c r="P10" s="163" t="s">
        <v>114</v>
      </c>
      <c r="Q10" s="132"/>
      <c r="R10" s="132"/>
      <c r="S10" s="706" t="s">
        <v>340</v>
      </c>
      <c r="T10" s="707"/>
      <c r="U10" s="721" t="s">
        <v>4</v>
      </c>
      <c r="V10" s="707"/>
      <c r="W10" s="159" t="s">
        <v>112</v>
      </c>
      <c r="X10" s="162" t="s">
        <v>341</v>
      </c>
      <c r="Y10" s="163" t="s">
        <v>114</v>
      </c>
      <c r="Z10" s="132"/>
      <c r="AA10" s="132"/>
      <c r="AB10" s="706" t="s">
        <v>340</v>
      </c>
      <c r="AC10" s="707"/>
      <c r="AD10" s="721" t="s">
        <v>4</v>
      </c>
      <c r="AE10" s="707"/>
      <c r="AF10" s="159" t="s">
        <v>112</v>
      </c>
      <c r="AG10" s="162" t="s">
        <v>341</v>
      </c>
      <c r="AH10" s="163" t="s">
        <v>114</v>
      </c>
      <c r="AI10" s="132"/>
      <c r="AJ10" s="132"/>
      <c r="AK10" s="117"/>
      <c r="AL10" s="117"/>
    </row>
    <row r="11" spans="1:38" ht="15.75" customHeight="1">
      <c r="A11" s="815" t="s">
        <v>509</v>
      </c>
      <c r="B11" s="661"/>
      <c r="C11" s="674">
        <v>52010</v>
      </c>
      <c r="D11" s="790"/>
      <c r="E11" s="329" t="s">
        <v>510</v>
      </c>
      <c r="F11" s="239">
        <v>1390</v>
      </c>
      <c r="G11" s="164"/>
      <c r="H11" s="194" t="s">
        <v>511</v>
      </c>
      <c r="I11" s="132"/>
      <c r="J11" s="676" t="s">
        <v>512</v>
      </c>
      <c r="K11" s="791"/>
      <c r="L11" s="790">
        <v>51010</v>
      </c>
      <c r="M11" s="680"/>
      <c r="N11" s="320" t="s">
        <v>513</v>
      </c>
      <c r="O11" s="239">
        <v>3115</v>
      </c>
      <c r="P11" s="166"/>
      <c r="Q11" s="132" t="s">
        <v>514</v>
      </c>
      <c r="R11" s="132"/>
      <c r="S11" s="676" t="s">
        <v>515</v>
      </c>
      <c r="T11" s="791"/>
      <c r="U11" s="790">
        <v>12010</v>
      </c>
      <c r="V11" s="680"/>
      <c r="W11" s="122" t="s">
        <v>516</v>
      </c>
      <c r="X11" s="477">
        <v>200</v>
      </c>
      <c r="Y11" s="166"/>
      <c r="Z11" s="132" t="s">
        <v>517</v>
      </c>
      <c r="AA11" s="132"/>
      <c r="AB11" s="727" t="s">
        <v>518</v>
      </c>
      <c r="AC11" s="728"/>
      <c r="AD11" s="666">
        <v>15140</v>
      </c>
      <c r="AE11" s="729"/>
      <c r="AF11" s="126" t="s">
        <v>519</v>
      </c>
      <c r="AG11" s="477">
        <v>70</v>
      </c>
      <c r="AH11" s="167"/>
      <c r="AI11" s="132" t="s">
        <v>520</v>
      </c>
      <c r="AJ11" s="132"/>
      <c r="AK11" s="117"/>
      <c r="AL11" s="181"/>
    </row>
    <row r="12" spans="1:38" ht="15.75" customHeight="1">
      <c r="A12" s="816"/>
      <c r="B12" s="663"/>
      <c r="C12" s="666">
        <v>52020</v>
      </c>
      <c r="D12" s="793"/>
      <c r="E12" s="176" t="s">
        <v>521</v>
      </c>
      <c r="F12" s="262">
        <v>2180</v>
      </c>
      <c r="G12" s="168"/>
      <c r="H12" s="194" t="s">
        <v>522</v>
      </c>
      <c r="I12" s="132"/>
      <c r="J12" s="794" t="s">
        <v>523</v>
      </c>
      <c r="K12" s="795"/>
      <c r="L12" s="793">
        <v>51030</v>
      </c>
      <c r="M12" s="762"/>
      <c r="N12" s="126" t="s">
        <v>524</v>
      </c>
      <c r="O12" s="195">
        <v>485</v>
      </c>
      <c r="P12" s="167"/>
      <c r="Q12" s="132" t="s">
        <v>525</v>
      </c>
      <c r="R12" s="132"/>
      <c r="S12" s="670"/>
      <c r="T12" s="792"/>
      <c r="U12" s="793">
        <v>12020</v>
      </c>
      <c r="V12" s="729"/>
      <c r="W12" s="126" t="s">
        <v>526</v>
      </c>
      <c r="X12" s="195">
        <v>635</v>
      </c>
      <c r="Y12" s="167"/>
      <c r="Z12" s="132" t="s">
        <v>527</v>
      </c>
      <c r="AA12" s="132"/>
      <c r="AB12" s="670"/>
      <c r="AC12" s="671"/>
      <c r="AD12" s="666">
        <v>15150</v>
      </c>
      <c r="AE12" s="729"/>
      <c r="AF12" s="126" t="s">
        <v>528</v>
      </c>
      <c r="AG12" s="195">
        <v>420</v>
      </c>
      <c r="AH12" s="167"/>
      <c r="AI12" s="132" t="s">
        <v>529</v>
      </c>
      <c r="AJ12" s="132"/>
      <c r="AK12" s="117"/>
      <c r="AL12" s="132"/>
    </row>
    <row r="13" spans="1:38" ht="15.75" customHeight="1">
      <c r="A13" s="816"/>
      <c r="B13" s="663"/>
      <c r="C13" s="666">
        <v>52025</v>
      </c>
      <c r="D13" s="729"/>
      <c r="E13" s="176" t="s">
        <v>1695</v>
      </c>
      <c r="F13" s="262">
        <v>985</v>
      </c>
      <c r="G13" s="168"/>
      <c r="H13" s="194" t="s">
        <v>531</v>
      </c>
      <c r="I13" s="132"/>
      <c r="J13" s="670"/>
      <c r="K13" s="792"/>
      <c r="L13" s="793">
        <v>11031</v>
      </c>
      <c r="M13" s="762"/>
      <c r="N13" s="196" t="s">
        <v>532</v>
      </c>
      <c r="O13" s="195">
        <v>20</v>
      </c>
      <c r="P13" s="167"/>
      <c r="Q13" s="132" t="s">
        <v>533</v>
      </c>
      <c r="R13" s="132"/>
      <c r="S13" s="794" t="s">
        <v>534</v>
      </c>
      <c r="T13" s="795"/>
      <c r="U13" s="793">
        <v>12040</v>
      </c>
      <c r="V13" s="798"/>
      <c r="W13" s="126" t="s">
        <v>535</v>
      </c>
      <c r="X13" s="195">
        <v>2730</v>
      </c>
      <c r="Y13" s="167"/>
      <c r="Z13" s="132" t="s">
        <v>536</v>
      </c>
      <c r="AA13" s="132"/>
      <c r="AB13" s="670"/>
      <c r="AC13" s="671"/>
      <c r="AD13" s="666">
        <v>15550</v>
      </c>
      <c r="AE13" s="729"/>
      <c r="AF13" s="126" t="s">
        <v>537</v>
      </c>
      <c r="AG13" s="195">
        <v>25</v>
      </c>
      <c r="AH13" s="167"/>
      <c r="AI13" s="132" t="s">
        <v>538</v>
      </c>
      <c r="AJ13" s="132"/>
      <c r="AK13" s="117"/>
    </row>
    <row r="14" spans="1:38" ht="15.75" customHeight="1">
      <c r="A14" s="816"/>
      <c r="B14" s="663"/>
      <c r="C14" s="681">
        <v>52030</v>
      </c>
      <c r="D14" s="797"/>
      <c r="E14" s="460" t="s">
        <v>530</v>
      </c>
      <c r="F14" s="803" t="s">
        <v>549</v>
      </c>
      <c r="G14" s="804"/>
      <c r="H14" s="194" t="s">
        <v>540</v>
      </c>
      <c r="I14" s="132"/>
      <c r="J14" s="670"/>
      <c r="K14" s="792"/>
      <c r="L14" s="793">
        <v>11032</v>
      </c>
      <c r="M14" s="762"/>
      <c r="N14" s="126" t="s">
        <v>541</v>
      </c>
      <c r="O14" s="195">
        <v>50</v>
      </c>
      <c r="P14" s="167"/>
      <c r="Q14" s="132" t="s">
        <v>542</v>
      </c>
      <c r="R14" s="132"/>
      <c r="S14" s="670"/>
      <c r="T14" s="792"/>
      <c r="U14" s="685">
        <v>12050</v>
      </c>
      <c r="V14" s="799"/>
      <c r="W14" s="183" t="s">
        <v>543</v>
      </c>
      <c r="X14" s="800" t="s">
        <v>544</v>
      </c>
      <c r="Y14" s="801"/>
      <c r="Z14" s="132"/>
      <c r="AA14" s="132"/>
      <c r="AB14" s="794" t="s">
        <v>545</v>
      </c>
      <c r="AC14" s="802"/>
      <c r="AD14" s="666">
        <v>15160</v>
      </c>
      <c r="AE14" s="729"/>
      <c r="AF14" s="126" t="s">
        <v>546</v>
      </c>
      <c r="AG14" s="195">
        <v>430</v>
      </c>
      <c r="AH14" s="167"/>
      <c r="AI14" s="132" t="s">
        <v>547</v>
      </c>
      <c r="AJ14" s="132"/>
      <c r="AK14" s="117"/>
    </row>
    <row r="15" spans="1:38" ht="15.75" customHeight="1">
      <c r="A15" s="816"/>
      <c r="B15" s="663"/>
      <c r="C15" s="666">
        <v>52040</v>
      </c>
      <c r="D15" s="793"/>
      <c r="E15" s="176" t="s">
        <v>539</v>
      </c>
      <c r="F15" s="262">
        <v>3660</v>
      </c>
      <c r="G15" s="168"/>
      <c r="H15" s="194"/>
      <c r="I15" s="132"/>
      <c r="J15" s="678"/>
      <c r="K15" s="796"/>
      <c r="L15" s="793">
        <v>11040</v>
      </c>
      <c r="M15" s="762"/>
      <c r="N15" s="126" t="s">
        <v>550</v>
      </c>
      <c r="O15" s="195">
        <v>130</v>
      </c>
      <c r="P15" s="167"/>
      <c r="Q15" s="132" t="s">
        <v>551</v>
      </c>
      <c r="R15" s="132"/>
      <c r="S15" s="794" t="s">
        <v>552</v>
      </c>
      <c r="T15" s="795"/>
      <c r="U15" s="685">
        <v>12060</v>
      </c>
      <c r="V15" s="799"/>
      <c r="W15" s="134" t="s">
        <v>553</v>
      </c>
      <c r="X15" s="807" t="s">
        <v>544</v>
      </c>
      <c r="Y15" s="808"/>
      <c r="Z15" s="132" t="s">
        <v>554</v>
      </c>
      <c r="AA15" s="132"/>
      <c r="AB15" s="670"/>
      <c r="AC15" s="671"/>
      <c r="AD15" s="666">
        <v>15551</v>
      </c>
      <c r="AE15" s="729"/>
      <c r="AF15" s="196" t="s">
        <v>555</v>
      </c>
      <c r="AG15" s="195">
        <v>35</v>
      </c>
      <c r="AH15" s="167"/>
      <c r="AI15" s="132" t="s">
        <v>556</v>
      </c>
      <c r="AJ15" s="132"/>
      <c r="AK15" s="117"/>
    </row>
    <row r="16" spans="1:38" ht="15.75" customHeight="1">
      <c r="A16" s="816"/>
      <c r="B16" s="663"/>
      <c r="C16" s="684">
        <v>52050</v>
      </c>
      <c r="D16" s="685"/>
      <c r="E16" s="240" t="s">
        <v>548</v>
      </c>
      <c r="F16" s="803" t="s">
        <v>549</v>
      </c>
      <c r="G16" s="804"/>
      <c r="H16" s="194" t="s">
        <v>558</v>
      </c>
      <c r="I16" s="132"/>
      <c r="J16" s="794" t="s">
        <v>559</v>
      </c>
      <c r="K16" s="795"/>
      <c r="L16" s="793">
        <v>11041</v>
      </c>
      <c r="M16" s="762"/>
      <c r="N16" s="196" t="s">
        <v>560</v>
      </c>
      <c r="O16" s="195">
        <v>55</v>
      </c>
      <c r="P16" s="167"/>
      <c r="Q16" s="132" t="s">
        <v>561</v>
      </c>
      <c r="R16" s="132"/>
      <c r="S16" s="805"/>
      <c r="T16" s="806"/>
      <c r="U16" s="793">
        <v>12061</v>
      </c>
      <c r="V16" s="798"/>
      <c r="W16" s="196" t="s">
        <v>562</v>
      </c>
      <c r="X16" s="195">
        <v>75</v>
      </c>
      <c r="Y16" s="167"/>
      <c r="Z16" s="132" t="s">
        <v>563</v>
      </c>
      <c r="AA16" s="132"/>
      <c r="AB16" s="670"/>
      <c r="AC16" s="671"/>
      <c r="AD16" s="666">
        <v>15552</v>
      </c>
      <c r="AE16" s="729"/>
      <c r="AF16" s="196" t="s">
        <v>564</v>
      </c>
      <c r="AG16" s="195">
        <v>60</v>
      </c>
      <c r="AH16" s="167"/>
      <c r="AI16" s="132" t="s">
        <v>565</v>
      </c>
      <c r="AJ16" s="132"/>
      <c r="AK16" s="117"/>
    </row>
    <row r="17" spans="1:40" ht="15.75" customHeight="1">
      <c r="A17" s="816"/>
      <c r="B17" s="663"/>
      <c r="C17" s="666">
        <v>52060</v>
      </c>
      <c r="D17" s="793"/>
      <c r="E17" s="176" t="s">
        <v>557</v>
      </c>
      <c r="F17" s="262">
        <v>2480</v>
      </c>
      <c r="G17" s="168"/>
      <c r="H17" s="194" t="s">
        <v>567</v>
      </c>
      <c r="I17" s="132"/>
      <c r="J17" s="670"/>
      <c r="K17" s="792"/>
      <c r="L17" s="793">
        <v>11050</v>
      </c>
      <c r="M17" s="762"/>
      <c r="N17" s="126" t="s">
        <v>568</v>
      </c>
      <c r="O17" s="195">
        <v>140</v>
      </c>
      <c r="P17" s="167"/>
      <c r="Q17" s="132" t="s">
        <v>569</v>
      </c>
      <c r="R17" s="132"/>
      <c r="S17" s="678" t="s">
        <v>570</v>
      </c>
      <c r="T17" s="796"/>
      <c r="U17" s="793">
        <v>12070</v>
      </c>
      <c r="V17" s="798"/>
      <c r="W17" s="126" t="s">
        <v>571</v>
      </c>
      <c r="X17" s="195">
        <v>170</v>
      </c>
      <c r="Y17" s="167"/>
      <c r="Z17" s="132" t="s">
        <v>572</v>
      </c>
      <c r="AA17" s="132"/>
      <c r="AB17" s="670"/>
      <c r="AC17" s="671"/>
      <c r="AD17" s="684">
        <v>15553</v>
      </c>
      <c r="AE17" s="779"/>
      <c r="AF17" s="183" t="s">
        <v>573</v>
      </c>
      <c r="AG17" s="807" t="s">
        <v>1664</v>
      </c>
      <c r="AH17" s="808"/>
      <c r="AI17" s="132" t="s">
        <v>574</v>
      </c>
      <c r="AJ17" s="132"/>
      <c r="AK17" s="117"/>
    </row>
    <row r="18" spans="1:40" ht="15.75" customHeight="1">
      <c r="A18" s="816"/>
      <c r="B18" s="663"/>
      <c r="C18" s="666">
        <v>52070</v>
      </c>
      <c r="D18" s="793"/>
      <c r="E18" s="176" t="s">
        <v>566</v>
      </c>
      <c r="F18" s="262">
        <v>3080</v>
      </c>
      <c r="G18" s="168"/>
      <c r="H18" s="194" t="s">
        <v>576</v>
      </c>
      <c r="I18" s="132"/>
      <c r="J18" s="794" t="s">
        <v>577</v>
      </c>
      <c r="K18" s="795"/>
      <c r="L18" s="793">
        <v>11060</v>
      </c>
      <c r="M18" s="762"/>
      <c r="N18" s="126" t="s">
        <v>578</v>
      </c>
      <c r="O18" s="195">
        <v>550</v>
      </c>
      <c r="P18" s="167"/>
      <c r="Q18" s="132" t="s">
        <v>579</v>
      </c>
      <c r="R18" s="132"/>
      <c r="S18" s="794" t="s">
        <v>580</v>
      </c>
      <c r="T18" s="795"/>
      <c r="U18" s="793">
        <v>12080</v>
      </c>
      <c r="V18" s="798"/>
      <c r="W18" s="126" t="s">
        <v>581</v>
      </c>
      <c r="X18" s="195">
        <v>2280</v>
      </c>
      <c r="Y18" s="167"/>
      <c r="Z18" s="132" t="s">
        <v>582</v>
      </c>
      <c r="AA18" s="132"/>
      <c r="AB18" s="670"/>
      <c r="AC18" s="671"/>
      <c r="AD18" s="666">
        <v>15554</v>
      </c>
      <c r="AE18" s="729"/>
      <c r="AF18" s="196" t="s">
        <v>583</v>
      </c>
      <c r="AG18" s="195">
        <v>35</v>
      </c>
      <c r="AH18" s="167"/>
      <c r="AI18" s="132" t="s">
        <v>584</v>
      </c>
      <c r="AJ18" s="132"/>
      <c r="AK18" s="117"/>
    </row>
    <row r="19" spans="1:40" ht="15.75" customHeight="1">
      <c r="A19" s="816"/>
      <c r="B19" s="663"/>
      <c r="C19" s="666">
        <v>52080</v>
      </c>
      <c r="D19" s="793"/>
      <c r="E19" s="176" t="s">
        <v>575</v>
      </c>
      <c r="F19" s="262">
        <v>5010</v>
      </c>
      <c r="G19" s="168"/>
      <c r="H19" s="194"/>
      <c r="I19" s="132"/>
      <c r="J19" s="794" t="s">
        <v>587</v>
      </c>
      <c r="K19" s="795"/>
      <c r="L19" s="793">
        <v>11065</v>
      </c>
      <c r="M19" s="762"/>
      <c r="N19" s="126" t="s">
        <v>588</v>
      </c>
      <c r="O19" s="195">
        <v>240</v>
      </c>
      <c r="P19" s="167"/>
      <c r="Q19" s="132" t="s">
        <v>589</v>
      </c>
      <c r="R19" s="132"/>
      <c r="S19" s="794" t="s">
        <v>590</v>
      </c>
      <c r="T19" s="795"/>
      <c r="U19" s="793">
        <v>12090</v>
      </c>
      <c r="V19" s="798"/>
      <c r="W19" s="126" t="s">
        <v>591</v>
      </c>
      <c r="X19" s="195">
        <v>675</v>
      </c>
      <c r="Y19" s="167"/>
      <c r="Z19" s="132" t="s">
        <v>592</v>
      </c>
      <c r="AA19" s="132"/>
      <c r="AB19" s="670"/>
      <c r="AC19" s="671"/>
      <c r="AD19" s="666">
        <v>15555</v>
      </c>
      <c r="AE19" s="729"/>
      <c r="AF19" s="196" t="s">
        <v>593</v>
      </c>
      <c r="AG19" s="195">
        <v>10</v>
      </c>
      <c r="AH19" s="167"/>
      <c r="AI19" s="132" t="s">
        <v>594</v>
      </c>
      <c r="AJ19" s="132"/>
      <c r="AK19" s="117"/>
    </row>
    <row r="20" spans="1:40" ht="15.75" customHeight="1">
      <c r="A20" s="816"/>
      <c r="B20" s="663"/>
      <c r="C20" s="684">
        <v>52100</v>
      </c>
      <c r="D20" s="685"/>
      <c r="E20" s="240" t="s">
        <v>585</v>
      </c>
      <c r="F20" s="809" t="s">
        <v>586</v>
      </c>
      <c r="G20" s="810"/>
      <c r="H20" s="194" t="s">
        <v>597</v>
      </c>
      <c r="I20" s="132"/>
      <c r="J20" s="670"/>
      <c r="K20" s="792"/>
      <c r="L20" s="793">
        <v>11070</v>
      </c>
      <c r="M20" s="762"/>
      <c r="N20" s="196" t="s">
        <v>598</v>
      </c>
      <c r="O20" s="195">
        <v>35</v>
      </c>
      <c r="P20" s="167"/>
      <c r="Q20" s="132" t="s">
        <v>599</v>
      </c>
      <c r="R20" s="132"/>
      <c r="S20" s="811" t="s">
        <v>600</v>
      </c>
      <c r="T20" s="812"/>
      <c r="U20" s="793">
        <v>12100</v>
      </c>
      <c r="V20" s="748"/>
      <c r="W20" s="126" t="s">
        <v>601</v>
      </c>
      <c r="X20" s="195">
        <v>515</v>
      </c>
      <c r="Y20" s="167"/>
      <c r="Z20" s="132" t="s">
        <v>602</v>
      </c>
      <c r="AA20" s="132"/>
      <c r="AB20" s="670"/>
      <c r="AC20" s="671"/>
      <c r="AD20" s="666">
        <v>15556</v>
      </c>
      <c r="AE20" s="729"/>
      <c r="AF20" s="196" t="s">
        <v>603</v>
      </c>
      <c r="AG20" s="195">
        <v>20</v>
      </c>
      <c r="AH20" s="167"/>
      <c r="AI20" s="132" t="s">
        <v>604</v>
      </c>
      <c r="AJ20" s="132"/>
      <c r="AK20" s="117"/>
    </row>
    <row r="21" spans="1:40" ht="15.75" customHeight="1">
      <c r="A21" s="816"/>
      <c r="B21" s="663"/>
      <c r="C21" s="684">
        <v>52110</v>
      </c>
      <c r="D21" s="685"/>
      <c r="E21" s="360" t="s">
        <v>595</v>
      </c>
      <c r="F21" s="809" t="s">
        <v>596</v>
      </c>
      <c r="G21" s="810"/>
      <c r="H21" s="194" t="s">
        <v>606</v>
      </c>
      <c r="I21" s="132"/>
      <c r="J21" s="670"/>
      <c r="K21" s="792"/>
      <c r="L21" s="793">
        <v>11080</v>
      </c>
      <c r="M21" s="762"/>
      <c r="N21" s="126" t="s">
        <v>607</v>
      </c>
      <c r="O21" s="195">
        <v>70</v>
      </c>
      <c r="P21" s="167"/>
      <c r="Q21" s="132" t="s">
        <v>608</v>
      </c>
      <c r="R21" s="132"/>
      <c r="S21" s="794" t="s">
        <v>609</v>
      </c>
      <c r="T21" s="795"/>
      <c r="U21" s="793">
        <v>12110</v>
      </c>
      <c r="V21" s="748"/>
      <c r="W21" s="126" t="s">
        <v>610</v>
      </c>
      <c r="X21" s="195">
        <v>370</v>
      </c>
      <c r="Y21" s="167"/>
      <c r="Z21" s="132" t="s">
        <v>611</v>
      </c>
      <c r="AA21" s="132"/>
      <c r="AB21" s="670"/>
      <c r="AC21" s="671"/>
      <c r="AD21" s="666">
        <v>15557</v>
      </c>
      <c r="AE21" s="729"/>
      <c r="AF21" s="196" t="s">
        <v>612</v>
      </c>
      <c r="AG21" s="195">
        <v>20</v>
      </c>
      <c r="AH21" s="167"/>
      <c r="AI21" s="132" t="s">
        <v>613</v>
      </c>
      <c r="AJ21" s="132"/>
      <c r="AK21" s="117"/>
    </row>
    <row r="22" spans="1:40" ht="15.75" customHeight="1" thickBot="1">
      <c r="A22" s="817"/>
      <c r="B22" s="818"/>
      <c r="C22" s="777">
        <v>52120</v>
      </c>
      <c r="D22" s="814"/>
      <c r="E22" s="397" t="s">
        <v>605</v>
      </c>
      <c r="F22" s="396">
        <v>380</v>
      </c>
      <c r="G22" s="197"/>
      <c r="H22" s="200"/>
      <c r="I22" s="132"/>
      <c r="J22" s="672"/>
      <c r="K22" s="813"/>
      <c r="L22" s="819">
        <v>11090</v>
      </c>
      <c r="M22" s="820"/>
      <c r="N22" s="169" t="s">
        <v>614</v>
      </c>
      <c r="O22" s="201">
        <v>60</v>
      </c>
      <c r="P22" s="171"/>
      <c r="Q22" s="132" t="s">
        <v>615</v>
      </c>
      <c r="R22" s="132"/>
      <c r="S22" s="670"/>
      <c r="T22" s="792"/>
      <c r="U22" s="793">
        <v>12120</v>
      </c>
      <c r="V22" s="748"/>
      <c r="W22" s="126" t="s">
        <v>616</v>
      </c>
      <c r="X22" s="195">
        <v>45</v>
      </c>
      <c r="Y22" s="167"/>
      <c r="Z22" s="132" t="s">
        <v>617</v>
      </c>
      <c r="AA22" s="132"/>
      <c r="AB22" s="794" t="s">
        <v>618</v>
      </c>
      <c r="AC22" s="802"/>
      <c r="AD22" s="666">
        <v>15162</v>
      </c>
      <c r="AE22" s="729"/>
      <c r="AF22" s="126" t="s">
        <v>619</v>
      </c>
      <c r="AG22" s="195">
        <v>70</v>
      </c>
      <c r="AH22" s="167"/>
      <c r="AI22" s="132" t="s">
        <v>620</v>
      </c>
      <c r="AJ22" s="132"/>
      <c r="AK22" s="117"/>
      <c r="AN22" s="95"/>
    </row>
    <row r="23" spans="1:40" ht="15.75" customHeight="1" thickTop="1">
      <c r="A23"/>
      <c r="B23"/>
      <c r="C23"/>
      <c r="D23"/>
      <c r="E23"/>
      <c r="F23"/>
      <c r="G23"/>
      <c r="H23" s="200"/>
      <c r="I23" s="132"/>
      <c r="J23" s="204"/>
      <c r="K23" s="205"/>
      <c r="L23" s="205"/>
      <c r="M23" s="205"/>
      <c r="N23" s="205"/>
      <c r="O23" s="205"/>
      <c r="P23" s="205"/>
      <c r="Q23" s="132"/>
      <c r="R23" s="132"/>
      <c r="S23" s="670"/>
      <c r="T23" s="792"/>
      <c r="U23" s="793">
        <v>12130</v>
      </c>
      <c r="V23" s="748"/>
      <c r="W23" s="126" t="s">
        <v>621</v>
      </c>
      <c r="X23" s="195">
        <v>50</v>
      </c>
      <c r="Y23" s="167"/>
      <c r="Z23" s="132" t="s">
        <v>622</v>
      </c>
      <c r="AA23" s="132"/>
      <c r="AB23" s="670"/>
      <c r="AC23" s="671"/>
      <c r="AD23" s="666">
        <v>15166</v>
      </c>
      <c r="AE23" s="729"/>
      <c r="AF23" s="196" t="s">
        <v>623</v>
      </c>
      <c r="AG23" s="195">
        <v>30</v>
      </c>
      <c r="AH23" s="167"/>
      <c r="AI23" s="132" t="s">
        <v>624</v>
      </c>
      <c r="AJ23" s="132"/>
      <c r="AK23" s="117"/>
    </row>
    <row r="24" spans="1:40" ht="15.75" customHeight="1">
      <c r="A24"/>
      <c r="B24"/>
      <c r="C24"/>
      <c r="D24"/>
      <c r="E24"/>
      <c r="F24"/>
      <c r="G24"/>
      <c r="H24" s="200"/>
      <c r="I24" s="132"/>
      <c r="Q24" s="132"/>
      <c r="R24" s="132"/>
      <c r="S24" s="811" t="s">
        <v>625</v>
      </c>
      <c r="T24" s="812"/>
      <c r="U24" s="793">
        <v>12140</v>
      </c>
      <c r="V24" s="748"/>
      <c r="W24" s="126" t="s">
        <v>626</v>
      </c>
      <c r="X24" s="195">
        <v>370</v>
      </c>
      <c r="Y24" s="167"/>
      <c r="Z24" s="132" t="s">
        <v>627</v>
      </c>
      <c r="AA24" s="132"/>
      <c r="AB24" s="670"/>
      <c r="AC24" s="671"/>
      <c r="AD24" s="666">
        <v>15168</v>
      </c>
      <c r="AE24" s="729"/>
      <c r="AF24" s="196" t="s">
        <v>628</v>
      </c>
      <c r="AG24" s="195">
        <v>25</v>
      </c>
      <c r="AH24" s="167"/>
      <c r="AI24" s="132" t="s">
        <v>629</v>
      </c>
      <c r="AJ24" s="132"/>
      <c r="AK24" s="117"/>
    </row>
    <row r="25" spans="1:40" ht="15.75" customHeight="1">
      <c r="A25" s="132"/>
      <c r="H25" s="200"/>
      <c r="I25" s="132"/>
      <c r="Q25" s="132"/>
      <c r="R25" s="132"/>
      <c r="S25" s="821" t="s">
        <v>630</v>
      </c>
      <c r="T25" s="822"/>
      <c r="U25" s="793">
        <v>12150</v>
      </c>
      <c r="V25" s="748"/>
      <c r="W25" s="126" t="s">
        <v>631</v>
      </c>
      <c r="X25" s="195">
        <v>235</v>
      </c>
      <c r="Y25" s="167"/>
      <c r="Z25" s="132" t="s">
        <v>632</v>
      </c>
      <c r="AA25" s="132"/>
      <c r="AB25" s="670"/>
      <c r="AC25" s="671"/>
      <c r="AD25" s="666">
        <v>15170</v>
      </c>
      <c r="AE25" s="729"/>
      <c r="AF25" s="126" t="s">
        <v>633</v>
      </c>
      <c r="AG25" s="195">
        <v>95</v>
      </c>
      <c r="AH25" s="167"/>
      <c r="AI25" s="132" t="s">
        <v>634</v>
      </c>
      <c r="AJ25" s="132"/>
      <c r="AK25" s="117"/>
    </row>
    <row r="26" spans="1:40" ht="15.75" customHeight="1">
      <c r="H26" s="200"/>
      <c r="I26" s="132"/>
      <c r="J26" s="132"/>
      <c r="K26" s="132"/>
      <c r="L26" s="117"/>
      <c r="M26" s="117"/>
      <c r="N26" s="117"/>
      <c r="O26" s="206"/>
      <c r="P26" s="203"/>
      <c r="Q26" s="132"/>
      <c r="R26" s="132"/>
      <c r="S26" s="670" t="s">
        <v>635</v>
      </c>
      <c r="T26" s="792"/>
      <c r="U26" s="793">
        <v>15120</v>
      </c>
      <c r="V26" s="729"/>
      <c r="W26" s="126" t="s">
        <v>636</v>
      </c>
      <c r="X26" s="195">
        <v>805</v>
      </c>
      <c r="Y26" s="167"/>
      <c r="Z26" s="132" t="s">
        <v>637</v>
      </c>
      <c r="AA26" s="132"/>
      <c r="AB26" s="670"/>
      <c r="AC26" s="671"/>
      <c r="AD26" s="666">
        <v>15171</v>
      </c>
      <c r="AE26" s="729"/>
      <c r="AF26" s="196" t="s">
        <v>638</v>
      </c>
      <c r="AG26" s="195">
        <v>10</v>
      </c>
      <c r="AH26" s="167"/>
      <c r="AI26" s="132" t="s">
        <v>639</v>
      </c>
      <c r="AJ26" s="132"/>
      <c r="AK26" s="117"/>
    </row>
    <row r="27" spans="1:40" ht="15.75" customHeight="1">
      <c r="H27" s="200"/>
      <c r="I27" s="132"/>
      <c r="J27" s="132"/>
      <c r="K27" s="132"/>
      <c r="L27" s="117"/>
      <c r="M27" s="117"/>
      <c r="N27" s="117"/>
      <c r="O27" s="206"/>
      <c r="P27" s="203"/>
      <c r="Q27" s="132"/>
      <c r="R27" s="132"/>
      <c r="S27" s="670"/>
      <c r="T27" s="792"/>
      <c r="U27" s="685">
        <v>15130</v>
      </c>
      <c r="V27" s="779"/>
      <c r="W27" s="134" t="s">
        <v>640</v>
      </c>
      <c r="X27" s="823" t="s">
        <v>1662</v>
      </c>
      <c r="Y27" s="824"/>
      <c r="Z27" s="132" t="s">
        <v>641</v>
      </c>
      <c r="AA27" s="132"/>
      <c r="AB27" s="672"/>
      <c r="AC27" s="673"/>
      <c r="AD27" s="690">
        <v>15180</v>
      </c>
      <c r="AE27" s="750"/>
      <c r="AF27" s="169" t="s">
        <v>642</v>
      </c>
      <c r="AG27" s="201">
        <v>75</v>
      </c>
      <c r="AH27" s="171"/>
      <c r="AI27" s="132" t="s">
        <v>643</v>
      </c>
      <c r="AJ27" s="132"/>
      <c r="AK27" s="117"/>
    </row>
    <row r="28" spans="1:40" ht="15.75" customHeight="1">
      <c r="H28" s="200"/>
      <c r="I28" s="132"/>
      <c r="J28" s="132"/>
      <c r="K28" s="132"/>
      <c r="L28" s="117"/>
      <c r="M28" s="117"/>
      <c r="N28" s="349"/>
      <c r="O28" s="206"/>
      <c r="P28" s="203"/>
      <c r="Q28" s="132"/>
      <c r="R28" s="132"/>
      <c r="S28" s="672"/>
      <c r="T28" s="813"/>
      <c r="U28" s="819">
        <v>15559</v>
      </c>
      <c r="V28" s="750"/>
      <c r="W28" s="209" t="s">
        <v>644</v>
      </c>
      <c r="X28" s="201">
        <v>35</v>
      </c>
      <c r="Y28" s="171"/>
      <c r="Z28" s="132" t="s">
        <v>645</v>
      </c>
      <c r="AA28" s="132"/>
      <c r="AJ28" s="132"/>
      <c r="AK28" s="117"/>
    </row>
    <row r="29" spans="1:40" ht="15.75" customHeight="1">
      <c r="A29" s="132"/>
      <c r="B29" s="132"/>
      <c r="C29" s="132"/>
      <c r="D29" s="132"/>
      <c r="E29" s="117"/>
      <c r="F29" s="207"/>
      <c r="G29" s="208"/>
      <c r="H29" s="200"/>
      <c r="I29" s="132"/>
      <c r="J29" s="132"/>
      <c r="K29" s="132"/>
      <c r="L29" s="117"/>
      <c r="M29" s="117"/>
      <c r="N29" s="117"/>
      <c r="O29" s="206"/>
      <c r="P29" s="203"/>
      <c r="Q29" s="132"/>
      <c r="R29" s="132"/>
      <c r="S29" s="132"/>
      <c r="T29" s="132"/>
      <c r="U29" s="132"/>
      <c r="V29" s="132"/>
      <c r="W29" s="132"/>
      <c r="X29" s="206"/>
      <c r="Y29" s="208"/>
      <c r="Z29" s="132"/>
      <c r="AA29" s="132"/>
      <c r="AJ29" s="132"/>
      <c r="AK29" s="117"/>
    </row>
    <row r="30" spans="1:40" ht="15.75" customHeight="1">
      <c r="A30" s="132"/>
      <c r="B30" s="132"/>
      <c r="C30" s="132"/>
      <c r="D30" s="132"/>
      <c r="E30" s="117"/>
      <c r="F30" s="207"/>
      <c r="G30" s="208"/>
      <c r="H30" s="200"/>
      <c r="I30" s="132"/>
      <c r="J30" s="132"/>
      <c r="K30" s="132"/>
      <c r="L30" s="117"/>
      <c r="M30" s="117"/>
      <c r="N30" s="117"/>
      <c r="O30" s="206"/>
      <c r="P30" s="203"/>
      <c r="Q30" s="132"/>
      <c r="R30" s="132"/>
      <c r="S30" s="132"/>
      <c r="T30" s="132"/>
      <c r="U30" s="132"/>
      <c r="V30" s="132"/>
      <c r="W30" s="132"/>
      <c r="X30" s="206"/>
      <c r="Y30" s="208"/>
      <c r="Z30" s="132"/>
      <c r="AA30" s="132"/>
      <c r="AJ30" s="132"/>
      <c r="AK30" s="117"/>
      <c r="AL30" s="132"/>
    </row>
    <row r="31" spans="1:40" ht="15.75" customHeight="1">
      <c r="A31" s="132"/>
      <c r="B31" s="132"/>
      <c r="C31" s="132"/>
      <c r="D31" s="132"/>
      <c r="E31" s="117"/>
      <c r="F31" s="207"/>
      <c r="G31" s="208"/>
      <c r="H31" s="200"/>
      <c r="I31" s="132"/>
      <c r="J31" s="132"/>
      <c r="K31" s="132"/>
      <c r="L31" s="117"/>
      <c r="M31" s="117"/>
      <c r="N31" s="117"/>
      <c r="O31" s="206"/>
      <c r="P31" s="203"/>
      <c r="Q31" s="132"/>
      <c r="R31" s="132"/>
      <c r="S31" s="132"/>
      <c r="T31" s="132"/>
      <c r="U31" s="132"/>
      <c r="V31" s="132"/>
      <c r="W31" s="132"/>
      <c r="X31" s="206"/>
      <c r="Y31" s="208"/>
      <c r="Z31" s="132"/>
      <c r="AA31" s="132"/>
      <c r="AB31" s="132"/>
      <c r="AI31" s="132"/>
      <c r="AJ31" s="132"/>
      <c r="AK31" s="117"/>
      <c r="AL31" s="132"/>
    </row>
    <row r="32" spans="1:40" ht="15.75" customHeight="1">
      <c r="A32" s="132"/>
      <c r="B32" s="132"/>
      <c r="C32" s="132"/>
      <c r="D32" s="132"/>
      <c r="E32" s="117"/>
      <c r="F32" s="207"/>
      <c r="G32" s="208"/>
      <c r="H32" s="200"/>
      <c r="I32" s="132"/>
      <c r="J32" s="132"/>
      <c r="K32" s="132"/>
      <c r="L32" s="117"/>
      <c r="M32" s="117"/>
      <c r="N32" s="117"/>
      <c r="O32" s="206"/>
      <c r="P32" s="203"/>
      <c r="Q32" s="132"/>
      <c r="R32" s="132"/>
      <c r="S32" s="132"/>
      <c r="T32" s="132"/>
      <c r="U32" s="132"/>
      <c r="V32" s="132"/>
      <c r="W32" s="117"/>
      <c r="X32" s="206"/>
      <c r="Y32" s="208"/>
      <c r="Z32" s="132"/>
      <c r="AA32" s="132"/>
      <c r="AI32" s="132"/>
      <c r="AJ32" s="132"/>
      <c r="AK32" s="117"/>
      <c r="AL32" s="132"/>
    </row>
    <row r="33" spans="1:38" ht="15.75" customHeight="1">
      <c r="A33" s="132"/>
      <c r="B33" s="132"/>
      <c r="C33" s="132"/>
      <c r="D33" s="132"/>
      <c r="E33" s="117"/>
      <c r="F33" s="207"/>
      <c r="G33" s="208"/>
      <c r="H33" s="200"/>
      <c r="I33" s="132"/>
      <c r="J33" s="132"/>
      <c r="K33" s="132"/>
      <c r="L33" s="117"/>
      <c r="M33" s="117"/>
      <c r="N33" s="117"/>
      <c r="O33" s="206"/>
      <c r="P33" s="203"/>
      <c r="Q33" s="132"/>
      <c r="R33" s="132"/>
      <c r="S33" s="132"/>
      <c r="T33" s="132"/>
      <c r="U33" s="132"/>
      <c r="V33" s="132"/>
      <c r="W33" s="132"/>
      <c r="X33" s="117"/>
      <c r="Y33" s="208"/>
      <c r="Z33" s="132"/>
      <c r="AA33" s="132"/>
      <c r="AI33" s="132"/>
      <c r="AJ33" s="132"/>
      <c r="AK33" s="117"/>
      <c r="AL33" s="132"/>
    </row>
    <row r="34" spans="1:38" ht="15.75" customHeight="1">
      <c r="A34" s="132"/>
      <c r="B34" s="132"/>
      <c r="C34" s="132"/>
      <c r="D34" s="132"/>
      <c r="E34" s="117"/>
      <c r="F34" s="207"/>
      <c r="G34" s="208"/>
      <c r="H34" s="200"/>
      <c r="I34" s="132"/>
      <c r="J34" s="132"/>
      <c r="K34" s="132"/>
      <c r="L34" s="117"/>
      <c r="M34" s="117"/>
      <c r="N34" s="117"/>
      <c r="O34" s="206"/>
      <c r="P34" s="203"/>
      <c r="Q34" s="132"/>
      <c r="R34" s="132"/>
      <c r="S34" s="132"/>
      <c r="T34" s="132"/>
      <c r="U34" s="132"/>
      <c r="V34" s="132"/>
      <c r="W34" s="132"/>
      <c r="X34" s="132"/>
      <c r="Y34" s="132"/>
      <c r="Z34" s="132"/>
      <c r="AA34" s="132"/>
      <c r="AB34" s="132"/>
      <c r="AC34" s="132"/>
      <c r="AD34" s="132"/>
      <c r="AE34" s="132"/>
      <c r="AF34" s="132"/>
      <c r="AG34" s="132"/>
      <c r="AH34" s="132"/>
      <c r="AI34" s="132"/>
      <c r="AJ34" s="132"/>
      <c r="AK34" s="117"/>
      <c r="AL34" s="132"/>
    </row>
    <row r="35" spans="1:38" ht="15.75" customHeight="1">
      <c r="A35" s="132"/>
      <c r="B35" s="132"/>
      <c r="C35" s="132"/>
      <c r="D35" s="132"/>
      <c r="E35" s="117"/>
      <c r="F35" s="207"/>
      <c r="G35" s="208"/>
      <c r="H35" s="200"/>
      <c r="I35" s="132"/>
      <c r="J35" s="132"/>
      <c r="K35" s="132"/>
      <c r="L35" s="117"/>
      <c r="M35" s="117"/>
      <c r="N35" s="117"/>
      <c r="O35" s="206"/>
      <c r="P35" s="203"/>
      <c r="Q35" s="132"/>
      <c r="R35" s="132"/>
      <c r="S35" s="132"/>
      <c r="T35" s="132"/>
      <c r="U35" s="132"/>
      <c r="V35" s="132"/>
      <c r="W35" s="132"/>
      <c r="X35" s="132"/>
      <c r="Y35" s="132"/>
      <c r="Z35" s="132"/>
      <c r="AA35" s="132"/>
      <c r="AB35" s="132"/>
      <c r="AC35" s="132"/>
      <c r="AD35" s="132"/>
      <c r="AE35" s="132"/>
      <c r="AF35" s="117"/>
      <c r="AG35" s="210"/>
      <c r="AH35" s="208"/>
      <c r="AI35" s="132"/>
      <c r="AJ35" s="132"/>
      <c r="AK35" s="132"/>
      <c r="AL35" s="132"/>
    </row>
    <row r="36" spans="1:38" ht="15.75" customHeight="1">
      <c r="A36" s="132"/>
      <c r="B36" s="132"/>
      <c r="C36" s="132"/>
      <c r="D36" s="132"/>
      <c r="E36" s="117"/>
      <c r="F36" s="207"/>
      <c r="G36" s="208"/>
      <c r="H36" s="200"/>
      <c r="I36" s="132"/>
      <c r="J36" s="132"/>
      <c r="K36" s="132"/>
      <c r="L36" s="117"/>
      <c r="M36" s="117"/>
      <c r="N36" s="117"/>
      <c r="O36" s="206"/>
      <c r="P36" s="203"/>
      <c r="Q36" s="132"/>
      <c r="R36" s="132"/>
      <c r="S36" s="132"/>
      <c r="T36" s="132"/>
      <c r="U36" s="132"/>
      <c r="V36" s="132"/>
      <c r="W36" s="132"/>
      <c r="X36" s="132"/>
      <c r="Y36" s="132"/>
      <c r="Z36" s="132"/>
      <c r="AA36" s="132"/>
      <c r="AB36" s="132"/>
      <c r="AC36" s="132"/>
      <c r="AD36" s="117"/>
      <c r="AE36" s="117"/>
      <c r="AF36" s="117"/>
      <c r="AG36" s="211"/>
      <c r="AH36" s="208"/>
      <c r="AI36" s="132"/>
      <c r="AJ36" s="132"/>
      <c r="AK36" s="132"/>
      <c r="AL36" s="132"/>
    </row>
    <row r="37" spans="1:38" ht="15.75" customHeight="1">
      <c r="A37" s="132"/>
      <c r="B37" s="132"/>
      <c r="C37" s="132"/>
      <c r="D37" s="132"/>
      <c r="E37" s="117"/>
      <c r="F37" s="207"/>
      <c r="G37" s="208"/>
      <c r="H37" s="200"/>
      <c r="I37" s="132"/>
      <c r="J37" s="132"/>
      <c r="K37" s="132"/>
      <c r="L37" s="132"/>
      <c r="M37" s="132"/>
      <c r="N37" s="117"/>
      <c r="O37" s="207"/>
      <c r="P37" s="203"/>
      <c r="Q37" s="132"/>
      <c r="R37" s="132"/>
      <c r="S37" s="132"/>
      <c r="T37" s="132"/>
      <c r="U37" s="132"/>
      <c r="V37" s="132"/>
      <c r="W37" s="117"/>
      <c r="X37" s="117"/>
      <c r="Y37" s="117"/>
      <c r="Z37" s="95"/>
      <c r="AA37" s="95"/>
      <c r="AB37" s="95"/>
      <c r="AC37" s="95"/>
      <c r="AD37" s="117"/>
      <c r="AE37" s="117"/>
      <c r="AF37" s="132"/>
      <c r="AG37" s="132"/>
      <c r="AH37" s="132"/>
      <c r="AI37" s="132"/>
      <c r="AJ37" s="132"/>
      <c r="AK37" s="132"/>
      <c r="AL37" s="132"/>
    </row>
    <row r="38" spans="1:38" ht="15.75" hidden="1" customHeight="1">
      <c r="A38" s="132"/>
      <c r="B38" s="132"/>
      <c r="C38" s="132"/>
      <c r="D38" s="132"/>
      <c r="E38" s="117"/>
      <c r="F38" s="207"/>
      <c r="G38" s="207"/>
      <c r="H38" s="200"/>
      <c r="I38" s="132"/>
      <c r="J38" s="132"/>
      <c r="K38" s="132"/>
      <c r="L38" s="132"/>
      <c r="M38" s="132"/>
      <c r="N38" s="117"/>
      <c r="O38" s="207"/>
      <c r="P38" s="200"/>
      <c r="Q38" s="132"/>
      <c r="R38" s="132"/>
      <c r="S38" s="132"/>
      <c r="T38" s="132"/>
      <c r="U38" s="132"/>
      <c r="V38" s="132"/>
      <c r="W38" s="132"/>
      <c r="X38" s="117"/>
      <c r="Y38" s="117"/>
      <c r="Z38" s="95"/>
      <c r="AA38" s="95"/>
      <c r="AB38" s="95"/>
      <c r="AC38" s="95"/>
      <c r="AD38" s="117"/>
      <c r="AE38" s="117"/>
      <c r="AF38" s="117"/>
      <c r="AG38" s="132"/>
      <c r="AH38" s="132"/>
      <c r="AI38" s="132"/>
      <c r="AJ38" s="132"/>
      <c r="AK38" s="132"/>
      <c r="AL38" s="132"/>
    </row>
    <row r="39" spans="1:38" ht="15.75" hidden="1" customHeight="1">
      <c r="A39" s="132"/>
      <c r="B39" s="132"/>
      <c r="C39" s="132"/>
      <c r="D39" s="132"/>
      <c r="E39" s="117"/>
      <c r="F39" s="132"/>
      <c r="G39" s="132"/>
      <c r="H39" s="200"/>
      <c r="I39" s="132"/>
      <c r="J39" s="132"/>
      <c r="K39" s="132"/>
      <c r="L39" s="132"/>
      <c r="M39" s="132"/>
      <c r="N39" s="117"/>
      <c r="O39" s="132"/>
      <c r="P39" s="200"/>
      <c r="Q39" s="132"/>
      <c r="R39" s="132"/>
      <c r="S39" s="132"/>
      <c r="T39" s="132"/>
      <c r="U39" s="117"/>
      <c r="V39" s="117"/>
      <c r="W39" s="117"/>
      <c r="X39" s="117"/>
      <c r="Y39" s="117"/>
      <c r="Z39" s="95"/>
      <c r="AA39" s="95"/>
      <c r="AB39" s="95"/>
      <c r="AC39" s="95"/>
      <c r="AD39" s="117"/>
      <c r="AE39" s="117"/>
      <c r="AF39" s="117"/>
      <c r="AG39" s="132"/>
      <c r="AH39" s="132"/>
      <c r="AI39" s="132"/>
      <c r="AJ39" s="132"/>
      <c r="AK39" s="132"/>
      <c r="AL39" s="132"/>
    </row>
    <row r="40" spans="1:38" ht="15.75" customHeight="1">
      <c r="A40" s="132"/>
      <c r="B40" s="132"/>
      <c r="C40" s="132"/>
      <c r="D40" s="132"/>
      <c r="E40" s="117"/>
      <c r="F40" s="132"/>
      <c r="G40" s="132"/>
      <c r="H40" s="346"/>
      <c r="I40" s="346"/>
      <c r="J40" s="346"/>
      <c r="K40" s="346"/>
      <c r="L40" s="346"/>
      <c r="M40" s="346"/>
      <c r="N40" s="346"/>
      <c r="O40" s="347"/>
      <c r="P40" s="348"/>
      <c r="Q40" s="95"/>
      <c r="R40" s="95"/>
      <c r="S40" s="95"/>
      <c r="T40" s="95"/>
      <c r="U40" s="95"/>
      <c r="V40" s="95"/>
      <c r="W40" s="95"/>
      <c r="X40" s="95"/>
      <c r="Y40" s="95"/>
      <c r="Z40" s="95"/>
      <c r="AA40" s="95"/>
      <c r="AB40" s="95"/>
      <c r="AC40" s="95"/>
      <c r="AD40" s="117"/>
      <c r="AE40" s="117"/>
      <c r="AF40" s="117"/>
      <c r="AG40" s="132"/>
      <c r="AH40" s="132"/>
      <c r="AI40" s="132"/>
      <c r="AJ40" s="132"/>
      <c r="AK40" s="132"/>
      <c r="AL40" s="132"/>
    </row>
    <row r="41" spans="1:38" ht="15.75" customHeight="1">
      <c r="A41" s="142" t="s">
        <v>322</v>
      </c>
      <c r="B41" s="343" t="s">
        <v>323</v>
      </c>
      <c r="C41" s="344"/>
      <c r="D41" s="345"/>
      <c r="E41" s="142" t="s">
        <v>324</v>
      </c>
      <c r="F41" s="346"/>
      <c r="G41" s="346"/>
      <c r="H41" s="346"/>
      <c r="I41" s="346"/>
      <c r="J41" s="346"/>
      <c r="K41" s="346"/>
      <c r="L41" s="346"/>
      <c r="M41" s="346"/>
      <c r="N41" s="346"/>
      <c r="O41" s="347"/>
      <c r="P41" s="348"/>
      <c r="Q41" s="95" t="s">
        <v>325</v>
      </c>
      <c r="R41" s="95"/>
      <c r="S41" s="95"/>
      <c r="T41" s="95"/>
      <c r="U41" s="95"/>
      <c r="V41" s="95"/>
      <c r="W41" s="95"/>
      <c r="X41" s="95"/>
      <c r="Y41" s="95"/>
      <c r="AE41" s="95"/>
      <c r="AF41" s="132"/>
      <c r="AG41" s="132"/>
      <c r="AH41" s="132"/>
      <c r="AI41" s="132"/>
      <c r="AJ41" s="132"/>
      <c r="AK41" s="132"/>
      <c r="AL41" s="132"/>
    </row>
    <row r="42" spans="1:38" ht="15.75" customHeight="1">
      <c r="A42" s="142" t="s">
        <v>1637</v>
      </c>
      <c r="B42" s="440"/>
      <c r="C42" s="441"/>
      <c r="E42" s="142"/>
      <c r="F42" s="346"/>
      <c r="G42" s="346"/>
      <c r="H42" s="346"/>
      <c r="I42" s="346"/>
      <c r="J42" s="346"/>
      <c r="K42" s="346"/>
      <c r="L42" s="346"/>
      <c r="M42" s="346"/>
      <c r="N42" s="346"/>
      <c r="O42" s="347"/>
      <c r="P42" s="348"/>
      <c r="Q42" s="95"/>
      <c r="R42" s="95"/>
      <c r="S42" s="95"/>
      <c r="T42" s="95"/>
      <c r="U42" s="95"/>
      <c r="V42" s="95"/>
      <c r="W42" s="95"/>
      <c r="X42" s="95"/>
      <c r="Y42" s="95"/>
      <c r="AE42" s="95"/>
      <c r="AF42" s="132"/>
      <c r="AG42" s="132"/>
      <c r="AH42" s="132"/>
      <c r="AI42" s="132"/>
      <c r="AJ42" s="132"/>
      <c r="AK42" s="132"/>
      <c r="AL42" s="132"/>
    </row>
    <row r="43" spans="1:38" ht="15.75" customHeight="1">
      <c r="A43" s="142" t="s">
        <v>326</v>
      </c>
      <c r="B43" s="95"/>
      <c r="C43" s="95"/>
      <c r="D43" s="95"/>
      <c r="E43" s="95"/>
      <c r="F43" s="346"/>
      <c r="G43" s="346"/>
      <c r="H43" s="95"/>
      <c r="I43" s="95"/>
      <c r="J43" s="132"/>
      <c r="K43" s="132"/>
      <c r="L43" s="132"/>
      <c r="M43" s="132"/>
      <c r="N43" s="132"/>
      <c r="O43" s="132"/>
      <c r="P43" s="132"/>
      <c r="Q43" s="95"/>
      <c r="R43" s="95"/>
      <c r="S43" s="95"/>
      <c r="T43" s="95"/>
      <c r="U43" s="95"/>
      <c r="V43" s="95"/>
      <c r="W43" s="95"/>
      <c r="X43" s="95"/>
      <c r="Y43" s="95"/>
      <c r="Z43" s="95"/>
      <c r="AA43" s="95"/>
      <c r="AB43" s="95"/>
      <c r="AC43" s="95"/>
      <c r="AD43" s="95"/>
      <c r="AE43" s="212"/>
      <c r="AF43" s="402" t="s">
        <v>502</v>
      </c>
      <c r="AG43" s="406"/>
      <c r="AH43" s="407">
        <f>SUM(F11:F22)</f>
        <v>19165</v>
      </c>
      <c r="AI43" s="365"/>
      <c r="AJ43" s="365"/>
      <c r="AK43" s="132"/>
      <c r="AL43" s="132"/>
    </row>
    <row r="44" spans="1:38" ht="15.75" customHeight="1">
      <c r="A44" s="142" t="s">
        <v>328</v>
      </c>
      <c r="B44" s="95"/>
      <c r="C44" s="95"/>
      <c r="D44" s="95"/>
      <c r="E44" s="95"/>
      <c r="F44" s="95"/>
      <c r="G44" s="95"/>
      <c r="H44" s="95"/>
      <c r="I44" s="95"/>
      <c r="J44" s="95"/>
      <c r="K44" s="95"/>
      <c r="L44" s="95"/>
      <c r="M44" s="95"/>
      <c r="N44" s="95"/>
      <c r="O44" s="95"/>
      <c r="P44" s="95"/>
      <c r="Q44" s="95"/>
      <c r="R44" s="95"/>
      <c r="S44" s="95"/>
      <c r="T44" s="95"/>
      <c r="U44" s="95"/>
      <c r="V44" s="95"/>
      <c r="W44" s="95"/>
      <c r="X44" s="95"/>
      <c r="Y44" s="95"/>
      <c r="Z44" s="95"/>
      <c r="AA44" s="95"/>
      <c r="AB44" s="95"/>
      <c r="AC44" s="95"/>
      <c r="AD44" s="95"/>
      <c r="AE44" s="95"/>
      <c r="AF44" s="404" t="s">
        <v>503</v>
      </c>
      <c r="AG44" s="405"/>
      <c r="AH44" s="408">
        <f>SUM(O11:O22,X11:X28,AG11:AG27)</f>
        <v>15570</v>
      </c>
      <c r="AI44" s="365"/>
      <c r="AJ44" s="365"/>
      <c r="AK44" s="132"/>
      <c r="AL44" s="132"/>
    </row>
    <row r="45" spans="1:38" ht="15.75" customHeight="1">
      <c r="A45" s="142" t="s">
        <v>330</v>
      </c>
      <c r="B45" s="95"/>
      <c r="C45" s="95"/>
      <c r="D45" s="95"/>
      <c r="E45" s="95"/>
      <c r="F45" s="95"/>
      <c r="G45" s="95"/>
      <c r="H45" s="95"/>
      <c r="I45" s="95"/>
      <c r="J45" s="132"/>
      <c r="K45" s="132"/>
      <c r="L45" s="132"/>
      <c r="M45" s="132"/>
      <c r="N45" s="132"/>
      <c r="O45" s="132"/>
      <c r="P45" s="132"/>
      <c r="Q45" s="95"/>
      <c r="R45" s="95"/>
      <c r="S45" s="95"/>
      <c r="T45" s="95"/>
      <c r="U45" s="95"/>
      <c r="V45" s="95"/>
      <c r="W45" s="95"/>
      <c r="X45" s="95"/>
      <c r="Y45" s="95"/>
      <c r="Z45" s="95"/>
      <c r="AA45" s="95"/>
      <c r="AB45" s="95"/>
      <c r="AC45" s="95"/>
      <c r="AD45" s="95"/>
      <c r="AE45" s="212"/>
      <c r="AF45" s="409" t="s">
        <v>331</v>
      </c>
      <c r="AG45" s="410"/>
      <c r="AH45" s="411">
        <f>SUM(AH43:AH44)</f>
        <v>34735</v>
      </c>
      <c r="AI45" s="372"/>
      <c r="AJ45" s="372"/>
      <c r="AK45" s="95"/>
      <c r="AL45" s="95"/>
    </row>
    <row r="46" spans="1:38" ht="15.65" customHeight="1">
      <c r="A46" s="142" t="s">
        <v>1686</v>
      </c>
      <c r="B46" s="95"/>
      <c r="C46" s="95"/>
      <c r="D46" s="95"/>
      <c r="E46" s="95"/>
      <c r="F46" s="95"/>
      <c r="G46" s="95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  <c r="T46" s="95"/>
      <c r="U46" s="95"/>
      <c r="V46" s="95"/>
      <c r="W46" s="95"/>
      <c r="X46" s="95"/>
      <c r="Y46" s="95"/>
      <c r="Z46" s="95"/>
      <c r="AA46" s="95"/>
      <c r="AB46" s="95"/>
      <c r="AC46" s="95"/>
      <c r="AD46" s="95"/>
      <c r="AE46" s="95"/>
      <c r="AF46" s="95"/>
      <c r="AG46" s="95"/>
      <c r="AH46" s="95"/>
      <c r="AI46" s="95"/>
      <c r="AJ46" s="95"/>
      <c r="AK46" s="95"/>
      <c r="AL46" s="95"/>
    </row>
    <row r="47" spans="1:38" ht="12" customHeight="1">
      <c r="F47" s="95"/>
      <c r="G47" s="95"/>
    </row>
  </sheetData>
  <sheetProtection algorithmName="SHA-512" hashValue="u2eibZWUBXPEiMCg9kTCJjlgS7PUMfe3ZwsyI4EDXoieeIGowQVQK7/gtF5OZJsWfT4Rl9kN3VQicSjYNRBvMA==" saltValue="369R92faVCGhoE61ho93sQ==" spinCount="100000" sheet="1" scenarios="1" formatCells="0" autoFilter="0"/>
  <protectedRanges>
    <protectedRange sqref="X43:Y44 AA43:AA44" name="範囲1"/>
  </protectedRanges>
  <mergeCells count="131">
    <mergeCell ref="F14:G14"/>
    <mergeCell ref="A11:B22"/>
    <mergeCell ref="C13:D13"/>
    <mergeCell ref="AG17:AH17"/>
    <mergeCell ref="L22:M22"/>
    <mergeCell ref="U22:V22"/>
    <mergeCell ref="AB22:AC27"/>
    <mergeCell ref="AD22:AE22"/>
    <mergeCell ref="U23:V23"/>
    <mergeCell ref="AD23:AE23"/>
    <mergeCell ref="S24:T24"/>
    <mergeCell ref="U24:V24"/>
    <mergeCell ref="AD24:AE24"/>
    <mergeCell ref="S25:T25"/>
    <mergeCell ref="U25:V25"/>
    <mergeCell ref="AD25:AE25"/>
    <mergeCell ref="S26:T28"/>
    <mergeCell ref="U26:V26"/>
    <mergeCell ref="AD26:AE26"/>
    <mergeCell ref="U27:V27"/>
    <mergeCell ref="AD27:AE27"/>
    <mergeCell ref="U28:V28"/>
    <mergeCell ref="X27:Y27"/>
    <mergeCell ref="C19:D19"/>
    <mergeCell ref="J18:K18"/>
    <mergeCell ref="L18:M18"/>
    <mergeCell ref="S18:T18"/>
    <mergeCell ref="U18:V18"/>
    <mergeCell ref="AD18:AE18"/>
    <mergeCell ref="AD19:AE19"/>
    <mergeCell ref="C21:D21"/>
    <mergeCell ref="F21:G21"/>
    <mergeCell ref="L20:M20"/>
    <mergeCell ref="S20:T20"/>
    <mergeCell ref="U20:V20"/>
    <mergeCell ref="AD20:AE20"/>
    <mergeCell ref="C20:D20"/>
    <mergeCell ref="F20:G20"/>
    <mergeCell ref="J19:K22"/>
    <mergeCell ref="L19:M19"/>
    <mergeCell ref="S19:T19"/>
    <mergeCell ref="U19:V19"/>
    <mergeCell ref="C22:D22"/>
    <mergeCell ref="L21:M21"/>
    <mergeCell ref="S21:T23"/>
    <mergeCell ref="U21:V21"/>
    <mergeCell ref="AD21:AE21"/>
    <mergeCell ref="C18:D18"/>
    <mergeCell ref="F16:G16"/>
    <mergeCell ref="L15:M15"/>
    <mergeCell ref="S15:T16"/>
    <mergeCell ref="U15:V15"/>
    <mergeCell ref="AD15:AE15"/>
    <mergeCell ref="C17:D17"/>
    <mergeCell ref="J16:K17"/>
    <mergeCell ref="L16:M16"/>
    <mergeCell ref="U16:V16"/>
    <mergeCell ref="AD16:AE16"/>
    <mergeCell ref="L17:M17"/>
    <mergeCell ref="S17:T17"/>
    <mergeCell ref="U17:V17"/>
    <mergeCell ref="AD17:AE17"/>
    <mergeCell ref="X15:Y15"/>
    <mergeCell ref="C11:D11"/>
    <mergeCell ref="J11:K11"/>
    <mergeCell ref="L11:M11"/>
    <mergeCell ref="S11:T12"/>
    <mergeCell ref="U11:V11"/>
    <mergeCell ref="AB11:AC13"/>
    <mergeCell ref="AD11:AE11"/>
    <mergeCell ref="C12:D12"/>
    <mergeCell ref="J12:K15"/>
    <mergeCell ref="L12:M12"/>
    <mergeCell ref="U12:V12"/>
    <mergeCell ref="AD12:AE12"/>
    <mergeCell ref="C14:D14"/>
    <mergeCell ref="L13:M13"/>
    <mergeCell ref="S13:T14"/>
    <mergeCell ref="U13:V13"/>
    <mergeCell ref="AD13:AE13"/>
    <mergeCell ref="C15:D15"/>
    <mergeCell ref="L14:M14"/>
    <mergeCell ref="U14:V14"/>
    <mergeCell ref="X14:Y14"/>
    <mergeCell ref="AB14:AC21"/>
    <mergeCell ref="AD14:AE14"/>
    <mergeCell ref="C16:D16"/>
    <mergeCell ref="V7:W7"/>
    <mergeCell ref="X7:AA7"/>
    <mergeCell ref="AK7:AL7"/>
    <mergeCell ref="A10:B10"/>
    <mergeCell ref="C10:D10"/>
    <mergeCell ref="J10:K10"/>
    <mergeCell ref="L10:M10"/>
    <mergeCell ref="S10:T10"/>
    <mergeCell ref="A7:C7"/>
    <mergeCell ref="D7:F7"/>
    <mergeCell ref="G7:K7"/>
    <mergeCell ref="L7:N7"/>
    <mergeCell ref="O7:P7"/>
    <mergeCell ref="R7:U7"/>
    <mergeCell ref="U10:V10"/>
    <mergeCell ref="AB10:AC10"/>
    <mergeCell ref="AD10:AE10"/>
    <mergeCell ref="AB7:AH7"/>
    <mergeCell ref="D6:F6"/>
    <mergeCell ref="G6:K6"/>
    <mergeCell ref="L6:N6"/>
    <mergeCell ref="O6:P6"/>
    <mergeCell ref="R6:U6"/>
    <mergeCell ref="V6:W6"/>
    <mergeCell ref="X6:AA6"/>
    <mergeCell ref="AB6:AH6"/>
    <mergeCell ref="AD4:AG4"/>
    <mergeCell ref="A5:C5"/>
    <mergeCell ref="D5:F5"/>
    <mergeCell ref="G5:T5"/>
    <mergeCell ref="U5:W5"/>
    <mergeCell ref="X5:Z5"/>
    <mergeCell ref="AA5:AC5"/>
    <mergeCell ref="AD5:AG5"/>
    <mergeCell ref="AK5:AL5"/>
    <mergeCell ref="A2:B2"/>
    <mergeCell ref="C2:G2"/>
    <mergeCell ref="J2:M2"/>
    <mergeCell ref="O2:W2"/>
    <mergeCell ref="D4:F4"/>
    <mergeCell ref="G4:T4"/>
    <mergeCell ref="U4:W4"/>
    <mergeCell ref="X4:Z4"/>
    <mergeCell ref="AA4:AC4"/>
  </mergeCells>
  <phoneticPr fontId="3"/>
  <dataValidations count="61">
    <dataValidation allowBlank="1" showInputMessage="1" showErrorMessage="1" prompt="おくさわ" sqref="E16" xr:uid="{27E04547-AADA-4E3E-9781-CE7E2658B987}"/>
    <dataValidation allowBlank="1" showInputMessage="1" showErrorMessage="1" prompt="くにとみ" sqref="W11" xr:uid="{FA3346C4-19E8-4B56-BCD5-E7439BC86185}"/>
    <dataValidation allowBlank="1" showInputMessage="1" showErrorMessage="1" prompt="よいち" sqref="N11" xr:uid="{911F8E3F-3584-4AF2-AFFB-EEAB6190D591}"/>
    <dataValidation allowBlank="1" showInputMessage="1" showErrorMessage="1" prompt="みなみおたる" sqref="E15" xr:uid="{D28DF96E-9966-4653-94A2-BC0DB6B08964}"/>
    <dataValidation allowBlank="1" showInputMessage="1" showErrorMessage="1" prompt="さくら" sqref="E14" xr:uid="{852B11D8-E26F-4CF9-8A9C-59331DE23B67}"/>
    <dataValidation allowBlank="1" showInputMessage="1" showErrorMessage="1" prompt="あさり・しんこう" sqref="E12" xr:uid="{F1CEE4F7-47E7-48CE-8DC8-4A64F7ABAD8C}"/>
    <dataValidation allowBlank="1" showInputMessage="1" showErrorMessage="1" prompt="ぜにばこ" sqref="E11" xr:uid="{5577599E-BBF2-4C03-8E2B-237B2A3BD432}"/>
    <dataValidation allowBlank="1" showInputMessage="1" showErrorMessage="1" prompt="きょうわ" sqref="W12" xr:uid="{AB812FF3-E23F-474B-ACA8-A1A3C36E26BE}"/>
    <dataValidation allowBlank="1" showInputMessage="1" showErrorMessage="1" prompt="るすつ" sqref="W25" xr:uid="{C2DD113C-7321-441F-B3E7-CAB1824C96B7}"/>
    <dataValidation allowBlank="1" showInputMessage="1" showErrorMessage="1" prompt="ふたば" sqref="W23" xr:uid="{56926727-5EF0-4D75-934C-0A16FAC68E05}"/>
    <dataValidation allowBlank="1" showInputMessage="1" showErrorMessage="1" prompt="すずかわ" sqref="W22" xr:uid="{2727BA3E-24A8-4070-8A5D-023BE486E720}"/>
    <dataValidation allowBlank="1" showInputMessage="1" showErrorMessage="1" prompt="きもべつ" sqref="W21" xr:uid="{515B0AE2-E092-46A4-9B37-14D8CB8B2CAE}"/>
    <dataValidation allowBlank="1" showInputMessage="1" showErrorMessage="1" prompt="きょうごく" sqref="W20" xr:uid="{6E1F92D8-5E4C-4715-B820-066FEA4D39A3}"/>
    <dataValidation allowBlank="1" showInputMessage="1" showErrorMessage="1" prompt="くっちゃん" sqref="W18" xr:uid="{2009C1B5-CCA4-4B65-B3B8-83E94ED63529}"/>
    <dataValidation allowBlank="1" showInputMessage="1" showErrorMessage="1" prompt="とまり" sqref="W15" xr:uid="{AA5B63FA-F775-4CD5-B7E5-920AE88CBA99}"/>
    <dataValidation allowBlank="1" showInputMessage="1" showErrorMessage="1" prompt="いわないにし" sqref="W14" xr:uid="{312395A8-568A-42C1-9704-A0B7A585E4AB}"/>
    <dataValidation allowBlank="1" showInputMessage="1" showErrorMessage="1" prompt="いわない" sqref="W13" xr:uid="{E9413CF7-0145-4909-9798-FECE7AD1816F}"/>
    <dataValidation allowBlank="1" showInputMessage="1" showErrorMessage="1" prompt="さかずき" sqref="W16" xr:uid="{78C6A6C4-ABC0-464E-B816-9DA91C5FE8DC}"/>
    <dataValidation allowBlank="1" showInputMessage="1" showErrorMessage="1" prompt="まっかり" sqref="W24" xr:uid="{0E0E8F93-EB71-4C87-8B24-F97C336B928A}"/>
    <dataValidation allowBlank="1" showInputMessage="1" showErrorMessage="1" prompt="かもえない" sqref="W17" xr:uid="{BFD65FAC-059E-4C51-AC77-B58D298FA689}"/>
    <dataValidation allowBlank="1" showInputMessage="1" showErrorMessage="1" prompt="ふるびら" sqref="N18" xr:uid="{095295E1-1572-41A5-BB2E-30DD44635A15}"/>
    <dataValidation allowBlank="1" showInputMessage="1" showErrorMessage="1" prompt="あかいがわ" sqref="N17" xr:uid="{D0997FB0-1082-44CB-B4D7-CF26C7599ECB}"/>
    <dataValidation allowBlank="1" showInputMessage="1" showErrorMessage="1" prompt="みやこ" sqref="N16" xr:uid="{087534CC-3E91-4D5D-8D7B-C6CEE4AB2180}"/>
    <dataValidation allowBlank="1" showInputMessage="1" showErrorMessage="1" prompt="ぎんざん" sqref="N15" xr:uid="{7B2BDDB5-232D-4310-965F-2A8DE0676C21}"/>
    <dataValidation allowBlank="1" showInputMessage="1" showErrorMessage="1" prompt="おおえ" sqref="N14" xr:uid="{2F79B109-FCE9-4A13-B25F-377B4DF8731A}"/>
    <dataValidation allowBlank="1" showInputMessage="1" showErrorMessage="1" prompt="にき" sqref="N12" xr:uid="{E02C7DBA-7739-463F-8824-71A46C246D16}"/>
    <dataValidation allowBlank="1" showInputMessage="1" showErrorMessage="1" prompt="よべつ" sqref="N22" xr:uid="{D8A989C8-F96E-4D6F-8DBB-EEAE0BAF4D76}"/>
    <dataValidation allowBlank="1" showInputMessage="1" showErrorMessage="1" prompt="のづか" sqref="N21" xr:uid="{AAF8790C-354B-47A6-95ED-505B4BE6A31A}"/>
    <dataValidation allowBlank="1" showInputMessage="1" showErrorMessage="1" prompt="いりか" sqref="N20" xr:uid="{DF9C90F4-D845-4BFF-81EB-B2DD0B8FDF8B}"/>
    <dataValidation allowBlank="1" showInputMessage="1" showErrorMessage="1" prompt="びくに" sqref="N19" xr:uid="{AD0D90CA-8C8C-497B-A99F-AEA475EFFF0B}"/>
    <dataValidation allowBlank="1" showInputMessage="1" showErrorMessage="1" prompt="しかりべつ" sqref="N13" xr:uid="{E0A0E86B-B0AF-4DBA-B5EE-F7FFC49734D3}"/>
    <dataValidation allowBlank="1" showInputMessage="1" showErrorMessage="1" prompt="にしきまち" sqref="E19" xr:uid="{18BE0E50-3F12-4CC2-97CD-01BC6D05D845}"/>
    <dataValidation allowBlank="1" showInputMessage="1" showErrorMessage="1" prompt="みどり" sqref="E18" xr:uid="{C5A65824-3DD1-4701-B3F9-4B9B80AF4CE4}"/>
    <dataValidation allowBlank="1" showInputMessage="1" showErrorMessage="1" prompt="まつがえ" sqref="E17" xr:uid="{6A1C949B-F13A-4250-A1FC-81BDE9033CCA}"/>
    <dataValidation allowBlank="1" showInputMessage="1" showErrorMessage="1" prompt="らんしま" sqref="E22" xr:uid="{AB82492B-CC45-4EA1-9127-E20184334CB1}"/>
    <dataValidation allowBlank="1" showInputMessage="1" showErrorMessage="1" prompt="しおや" sqref="E21" xr:uid="{2DE83444-01C7-41A6-A6A3-8ED6A9153F7E}"/>
    <dataValidation allowBlank="1" showInputMessage="1" showErrorMessage="1" prompt="ながはし" sqref="E20" xr:uid="{C2444530-BA8B-4B06-88F3-916A5AEED69C}"/>
    <dataValidation allowBlank="1" showInputMessage="1" showErrorMessage="1" prompt="ほんめ" sqref="AF22" xr:uid="{718F6713-7B30-43FC-B95D-DD62FE11B409}"/>
    <dataValidation allowBlank="1" showInputMessage="1" showErrorMessage="1" prompt="いそや" sqref="AF21" xr:uid="{43AF6DB0-9590-41C2-8644-84752E40C7E9}"/>
    <dataValidation allowBlank="1" showInputMessage="1" showErrorMessage="1" prompt="よこま" sqref="AF20" xr:uid="{9B144DB4-E096-4956-946F-75747EB6D7C0}"/>
    <dataValidation allowBlank="1" showInputMessage="1" showErrorMessage="1" prompt="さめとりま" sqref="AF19" xr:uid="{B82BA725-E52A-4740-B18C-358E27416899}"/>
    <dataValidation allowBlank="1" showInputMessage="1" showErrorMessage="1" prompt="びや" sqref="AF18" xr:uid="{58A639F8-839C-4899-8CDF-EF23E5FBE92F}"/>
    <dataValidation allowBlank="1" showInputMessage="1" showErrorMessage="1" prompt="ゆべつ" sqref="AF15" xr:uid="{A51C393D-5378-4D38-9666-C61EBFA3731E}"/>
    <dataValidation allowBlank="1" showInputMessage="1" showErrorMessage="1" prompt="くろまつない" sqref="AF12" xr:uid="{16FC025F-B3AF-4CCA-B833-73B13B64633F}"/>
    <dataValidation allowBlank="1" showInputMessage="1" showErrorMessage="1" prompt="みなと" sqref="W28" xr:uid="{9BECC430-8C8F-43C5-A9F3-D57ABDBE5D5A}"/>
    <dataValidation allowBlank="1" showInputMessage="1" showErrorMessage="1" prompt="らんこし" sqref="W26" xr:uid="{B6E5D649-79C5-4B67-AB4C-4A6BE4E3E199}"/>
    <dataValidation allowBlank="1" showInputMessage="1" showErrorMessage="1" prompt="うたすつ" sqref="AF17" xr:uid="{9EF820F9-1E9F-4D00-86C4-079ABB0571F0}"/>
    <dataValidation allowBlank="1" showInputMessage="1" showErrorMessage="1" prompt="みなみうたすつ" sqref="AF16" xr:uid="{CB75D2EE-654E-499D-A065-F63910175DCF}"/>
    <dataValidation allowBlank="1" showInputMessage="1" showErrorMessage="1" prompt="すっつ" sqref="AF14" xr:uid="{2517978D-971E-44D5-B7CB-34537974516E}"/>
    <dataValidation allowBlank="1" showInputMessage="1" showErrorMessage="1" prompt="さっかい" sqref="AF13" xr:uid="{2D6B772E-5050-476C-9AD0-6EA092D4E264}"/>
    <dataValidation allowBlank="1" showInputMessage="1" showErrorMessage="1" prompt="しろいかわ" sqref="AF11" xr:uid="{59A3A629-0E3C-4831-ACDF-BCEEBC339B60}"/>
    <dataValidation allowBlank="1" showInputMessage="1" showErrorMessage="1" prompt="めな" sqref="W27" xr:uid="{141880BC-D18F-4818-82C7-32794AE9A798}"/>
    <dataValidation allowBlank="1" showInputMessage="1" showErrorMessage="1" prompt="しままき" sqref="AF27" xr:uid="{701ADDA6-A43B-43F4-9C91-30F86C2584F0}"/>
    <dataValidation allowBlank="1" showInputMessage="1" showErrorMessage="1" prompt="えのしま" sqref="AF26" xr:uid="{C9F313A1-CD5E-4333-95E8-EC6551DC2005}"/>
    <dataValidation allowBlank="1" showInputMessage="1" showErrorMessage="1" prompt="ながとよ" sqref="AF25" xr:uid="{6548FBCC-C1AA-4FB9-AF63-C052CE303191}"/>
    <dataValidation allowBlank="1" showInputMessage="1" showErrorMessage="1" prompt="さかえいそ" sqref="AF24" xr:uid="{F5425183-7BEB-4B9B-B6BA-A6DC4C7D0610}"/>
    <dataValidation allowBlank="1" showInputMessage="1" showErrorMessage="1" prompt="とよはま" sqref="AF23" xr:uid="{DB90AFFE-E672-475C-8085-BC395322B8B6}"/>
    <dataValidation type="whole" errorStyle="information" allowBlank="1" showInputMessage="1" showErrorMessage="1" errorTitle="定数オーバー" error="定数オーバーです。" sqref="P11:P22 Y11:Y13 G17:G19 G22 Y16:Y26 Y28 G11:G13 G15" xr:uid="{1C139EA4-D5DE-4917-B4B6-7F28AD6A8203}">
      <formula1>0</formula1>
      <formula2>F11</formula2>
    </dataValidation>
    <dataValidation type="whole" errorStyle="information" allowBlank="1" showErrorMessage="1" errorTitle="定数オーバー" error="定数オーバーです。" sqref="AH11:AH15 AH18:AH27" xr:uid="{E7F57A0E-2D56-403D-B671-E18112913FB1}">
      <formula1>0</formula1>
      <formula2>AG11</formula2>
    </dataValidation>
    <dataValidation type="whole" errorStyle="information" allowBlank="1" showErrorMessage="1" errorTitle="定数オーバー" error="定数オーバーです。" prompt="_x000a_" sqref="AH16" xr:uid="{039E5487-9EEB-4606-99FE-1BF19E0E5782}">
      <formula1>0</formula1>
      <formula2>AG16</formula2>
    </dataValidation>
    <dataValidation allowBlank="1" showInputMessage="1" showErrorMessage="1" prompt="ぼうようだい" sqref="E13" xr:uid="{34000501-B6B8-459E-A91E-01D518B0492A}"/>
  </dataValidations>
  <hyperlinks>
    <hyperlink ref="AK5" location="表紙!A1" display="表紙へ戻る" xr:uid="{681617BF-BCB3-4CBB-AED3-0551A1D32DBB}"/>
    <hyperlink ref="AK7:AL7" location="変更履歴!A1" display="変更履歴へ" xr:uid="{6E171B51-6851-4E86-93A6-CED95112AE5E}"/>
  </hyperlinks>
  <printOptions horizontalCentered="1" verticalCentered="1"/>
  <pageMargins left="0.19685039370078741" right="0.19685039370078741" top="0.31496062992125984" bottom="0.31496062992125984" header="0.19685039370078741" footer="0.19685039370078741"/>
  <pageSetup paperSize="9" scale="80" orientation="landscape" cellComments="asDisplayed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533E4-AE65-4D0E-9E33-7DEC81A574D7}">
  <sheetPr>
    <pageSetUpPr fitToPage="1"/>
  </sheetPr>
  <dimension ref="A1:AM46"/>
  <sheetViews>
    <sheetView showGridLines="0" showZeros="0" view="pageBreakPreview" zoomScale="75" zoomScaleNormal="75" zoomScaleSheetLayoutView="75" workbookViewId="0"/>
  </sheetViews>
  <sheetFormatPr defaultColWidth="8.08203125" defaultRowHeight="12" customHeight="1"/>
  <cols>
    <col min="1" max="2" width="3.9140625" style="53" customWidth="1"/>
    <col min="3" max="4" width="2.6640625" style="53" customWidth="1"/>
    <col min="5" max="5" width="8.6640625" style="53" customWidth="1"/>
    <col min="6" max="6" width="6" style="53" customWidth="1"/>
    <col min="7" max="7" width="7.58203125" style="53" customWidth="1"/>
    <col min="8" max="8" width="8.9140625" style="53" hidden="1" customWidth="1"/>
    <col min="9" max="9" width="1.9140625" style="53" customWidth="1"/>
    <col min="10" max="11" width="3.9140625" style="53" customWidth="1"/>
    <col min="12" max="13" width="2.6640625" style="53" customWidth="1"/>
    <col min="14" max="14" width="8.6640625" style="53" customWidth="1"/>
    <col min="15" max="15" width="6" style="53" customWidth="1"/>
    <col min="16" max="16" width="7.58203125" style="53" customWidth="1"/>
    <col min="17" max="17" width="8.9140625" style="53" hidden="1" customWidth="1"/>
    <col min="18" max="18" width="1.9140625" style="53" customWidth="1"/>
    <col min="19" max="20" width="3.9140625" style="53" customWidth="1"/>
    <col min="21" max="22" width="2.6640625" style="53" customWidth="1"/>
    <col min="23" max="23" width="8.6640625" style="53" customWidth="1"/>
    <col min="24" max="24" width="6" style="53" customWidth="1"/>
    <col min="25" max="25" width="7.58203125" style="53" customWidth="1"/>
    <col min="26" max="26" width="8.9140625" style="53" hidden="1" customWidth="1"/>
    <col min="27" max="27" width="1.9140625" style="53" customWidth="1"/>
    <col min="28" max="29" width="3.9140625" style="53" customWidth="1"/>
    <col min="30" max="31" width="2.6640625" style="53" customWidth="1"/>
    <col min="32" max="32" width="8.6640625" style="53" customWidth="1"/>
    <col min="33" max="33" width="6" style="53" customWidth="1"/>
    <col min="34" max="34" width="7.58203125" style="53" customWidth="1"/>
    <col min="35" max="35" width="8.9140625" style="53" hidden="1" customWidth="1"/>
    <col min="36" max="36" width="1.9140625" style="53" customWidth="1"/>
    <col min="37" max="16384" width="8.08203125" style="53"/>
  </cols>
  <sheetData>
    <row r="1" spans="1:39" ht="3.75" customHeight="1">
      <c r="A1" s="95"/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132"/>
      <c r="AA1" s="132"/>
      <c r="AB1" s="132"/>
      <c r="AC1" s="132"/>
      <c r="AD1" s="95"/>
      <c r="AE1" s="95"/>
      <c r="AF1" s="95"/>
      <c r="AG1" s="95"/>
      <c r="AH1" s="95"/>
      <c r="AI1" s="95"/>
      <c r="AJ1" s="95"/>
      <c r="AK1" s="95"/>
      <c r="AL1" s="95"/>
    </row>
    <row r="2" spans="1:39" ht="18" customHeight="1">
      <c r="A2" s="560">
        <v>4</v>
      </c>
      <c r="B2" s="561"/>
      <c r="C2" s="562" t="s">
        <v>646</v>
      </c>
      <c r="D2" s="563"/>
      <c r="E2" s="563"/>
      <c r="F2" s="563"/>
      <c r="G2" s="563"/>
      <c r="H2" s="151"/>
      <c r="I2" s="95"/>
      <c r="J2" s="780">
        <v>46266</v>
      </c>
      <c r="K2" s="780"/>
      <c r="L2" s="780"/>
      <c r="M2" s="780"/>
      <c r="N2" s="430"/>
      <c r="O2" s="565" t="s">
        <v>92</v>
      </c>
      <c r="P2" s="565"/>
      <c r="Q2" s="565"/>
      <c r="R2" s="565"/>
      <c r="S2" s="565"/>
      <c r="T2" s="565"/>
      <c r="U2" s="565"/>
      <c r="V2" s="565"/>
      <c r="W2" s="565"/>
      <c r="X2" s="95"/>
      <c r="Y2" s="3" t="s">
        <v>93</v>
      </c>
      <c r="Z2" s="95"/>
      <c r="AA2" s="95"/>
      <c r="AB2" s="95"/>
      <c r="AC2" s="95"/>
      <c r="AD2" s="95"/>
      <c r="AE2" s="95"/>
      <c r="AF2" s="96"/>
      <c r="AG2" s="97"/>
      <c r="AH2" s="98" t="s">
        <v>94</v>
      </c>
      <c r="AI2" s="95"/>
      <c r="AJ2" s="95"/>
      <c r="AK2" s="95"/>
      <c r="AL2" s="95"/>
    </row>
    <row r="3" spans="1:39" ht="4.5" customHeight="1" thickBot="1">
      <c r="A3" s="130"/>
      <c r="B3" s="130"/>
      <c r="C3" s="130"/>
      <c r="D3" s="130"/>
      <c r="E3" s="130"/>
      <c r="F3" s="130"/>
      <c r="G3" s="130"/>
      <c r="H3" s="132">
        <v>201</v>
      </c>
      <c r="I3" s="3"/>
      <c r="J3" s="3"/>
      <c r="K3" s="3"/>
      <c r="L3" s="3"/>
      <c r="M3" s="3"/>
      <c r="N3" s="3"/>
      <c r="O3" s="3"/>
      <c r="P3" s="3"/>
      <c r="Q3" s="3"/>
      <c r="R3" s="132"/>
      <c r="S3" s="3"/>
      <c r="T3" s="3"/>
      <c r="U3" s="3"/>
      <c r="V3" s="3"/>
      <c r="W3" s="3"/>
      <c r="X3" s="3"/>
      <c r="Y3" s="3"/>
      <c r="Z3" s="152"/>
      <c r="AA3" s="132"/>
      <c r="AB3" s="132"/>
      <c r="AC3" s="132"/>
      <c r="AD3" s="3"/>
      <c r="AE3" s="3"/>
      <c r="AF3" s="3"/>
      <c r="AG3" s="3"/>
      <c r="AH3" s="3"/>
      <c r="AI3" s="3"/>
      <c r="AJ3" s="3"/>
      <c r="AK3" s="3"/>
      <c r="AL3" s="3"/>
    </row>
    <row r="4" spans="1:39" ht="13.5" customHeight="1" thickTop="1">
      <c r="A4" s="100" t="s">
        <v>95</v>
      </c>
      <c r="B4" s="101"/>
      <c r="C4" s="102"/>
      <c r="D4" s="566" t="s">
        <v>96</v>
      </c>
      <c r="E4" s="567"/>
      <c r="F4" s="568"/>
      <c r="G4" s="566" t="s">
        <v>97</v>
      </c>
      <c r="H4" s="567"/>
      <c r="I4" s="567"/>
      <c r="J4" s="567"/>
      <c r="K4" s="567"/>
      <c r="L4" s="567"/>
      <c r="M4" s="567"/>
      <c r="N4" s="567"/>
      <c r="O4" s="567"/>
      <c r="P4" s="567"/>
      <c r="Q4" s="567"/>
      <c r="R4" s="567"/>
      <c r="S4" s="567"/>
      <c r="T4" s="567"/>
      <c r="U4" s="569" t="s">
        <v>333</v>
      </c>
      <c r="V4" s="567"/>
      <c r="W4" s="567"/>
      <c r="X4" s="566" t="s">
        <v>99</v>
      </c>
      <c r="Y4" s="567"/>
      <c r="Z4" s="607"/>
      <c r="AA4" s="608" t="s">
        <v>4</v>
      </c>
      <c r="AB4" s="609"/>
      <c r="AC4" s="609"/>
      <c r="AD4" s="609" t="s">
        <v>100</v>
      </c>
      <c r="AE4" s="609"/>
      <c r="AF4" s="609"/>
      <c r="AG4" s="609"/>
      <c r="AH4" s="103" t="s">
        <v>101</v>
      </c>
      <c r="AI4" s="132"/>
      <c r="AJ4" s="132"/>
      <c r="AK4" s="132"/>
      <c r="AL4" s="132"/>
    </row>
    <row r="5" spans="1:39" ht="24.75" customHeight="1" thickBot="1">
      <c r="A5" s="572"/>
      <c r="B5" s="573"/>
      <c r="C5" s="574"/>
      <c r="D5" s="575" t="str">
        <f>表紙!E5</f>
        <v/>
      </c>
      <c r="E5" s="576"/>
      <c r="F5" s="576"/>
      <c r="G5" s="577">
        <f>表紙!D6</f>
        <v>0</v>
      </c>
      <c r="H5" s="578"/>
      <c r="I5" s="578"/>
      <c r="J5" s="578"/>
      <c r="K5" s="578"/>
      <c r="L5" s="578"/>
      <c r="M5" s="578"/>
      <c r="N5" s="578"/>
      <c r="O5" s="578"/>
      <c r="P5" s="578"/>
      <c r="Q5" s="578"/>
      <c r="R5" s="578"/>
      <c r="S5" s="578"/>
      <c r="T5" s="578"/>
      <c r="U5" s="579">
        <f>表紙!D7</f>
        <v>0</v>
      </c>
      <c r="V5" s="580"/>
      <c r="W5" s="580"/>
      <c r="X5" s="623">
        <f>表紙!D8</f>
        <v>0</v>
      </c>
      <c r="Y5" s="624"/>
      <c r="Z5" s="625"/>
      <c r="AA5" s="626">
        <f>表紙!K4</f>
        <v>0</v>
      </c>
      <c r="AB5" s="627"/>
      <c r="AC5" s="627"/>
      <c r="AD5" s="622">
        <f>表紙!L4</f>
        <v>0</v>
      </c>
      <c r="AE5" s="622"/>
      <c r="AF5" s="622"/>
      <c r="AG5" s="622"/>
      <c r="AH5" s="104">
        <f>表紙!P4</f>
        <v>0</v>
      </c>
      <c r="AI5" s="95"/>
      <c r="AJ5" s="95"/>
      <c r="AK5" s="610" t="s">
        <v>102</v>
      </c>
      <c r="AL5" s="610"/>
    </row>
    <row r="6" spans="1:39" ht="13.5" customHeight="1" thickTop="1">
      <c r="A6" s="100" t="s">
        <v>103</v>
      </c>
      <c r="B6" s="101"/>
      <c r="C6" s="102"/>
      <c r="D6" s="566" t="s">
        <v>104</v>
      </c>
      <c r="E6" s="567"/>
      <c r="F6" s="568"/>
      <c r="G6" s="566" t="s">
        <v>105</v>
      </c>
      <c r="H6" s="567"/>
      <c r="I6" s="567"/>
      <c r="J6" s="567"/>
      <c r="K6" s="568"/>
      <c r="L6" s="700"/>
      <c r="M6" s="701"/>
      <c r="N6" s="701"/>
      <c r="O6" s="697" t="s">
        <v>335</v>
      </c>
      <c r="P6" s="699"/>
      <c r="Q6" s="153"/>
      <c r="R6" s="567" t="s">
        <v>27</v>
      </c>
      <c r="S6" s="567"/>
      <c r="T6" s="567"/>
      <c r="U6" s="568"/>
      <c r="V6" s="566" t="s">
        <v>28</v>
      </c>
      <c r="W6" s="567"/>
      <c r="X6" s="566" t="s">
        <v>106</v>
      </c>
      <c r="Y6" s="567"/>
      <c r="Z6" s="567"/>
      <c r="AA6" s="628"/>
      <c r="AB6" s="629" t="s">
        <v>107</v>
      </c>
      <c r="AC6" s="630"/>
      <c r="AD6" s="630"/>
      <c r="AE6" s="630"/>
      <c r="AF6" s="630"/>
      <c r="AG6" s="630"/>
      <c r="AH6" s="631"/>
      <c r="AI6" s="132"/>
      <c r="AJ6" s="132"/>
      <c r="AK6" s="132"/>
      <c r="AL6" s="132"/>
    </row>
    <row r="7" spans="1:39" ht="24.75" customHeight="1" thickBot="1">
      <c r="A7" s="614"/>
      <c r="B7" s="615"/>
      <c r="C7" s="616"/>
      <c r="D7" s="617">
        <f>表紙!J25</f>
        <v>0</v>
      </c>
      <c r="E7" s="618"/>
      <c r="F7" s="619"/>
      <c r="G7" s="617">
        <f>SUM(O7,R7)</f>
        <v>0</v>
      </c>
      <c r="H7" s="618"/>
      <c r="I7" s="618"/>
      <c r="J7" s="618"/>
      <c r="K7" s="619"/>
      <c r="L7" s="834"/>
      <c r="M7" s="835"/>
      <c r="N7" s="836"/>
      <c r="O7" s="785">
        <f>SUM(G11:G20,P11:P17,Y11:Y23)</f>
        <v>0</v>
      </c>
      <c r="P7" s="787"/>
      <c r="Q7" s="154"/>
      <c r="R7" s="786">
        <f>SUM(AH13:AH14)</f>
        <v>0</v>
      </c>
      <c r="S7" s="786"/>
      <c r="T7" s="786"/>
      <c r="U7" s="787"/>
      <c r="V7" s="785">
        <f>COUNTIF(AH13:AH14,"&gt;0")</f>
        <v>0</v>
      </c>
      <c r="W7" s="786"/>
      <c r="X7" s="620">
        <f>表紙!D9</f>
        <v>0</v>
      </c>
      <c r="Y7" s="621"/>
      <c r="Z7" s="621"/>
      <c r="AA7" s="621"/>
      <c r="AB7" s="632">
        <f>表紙!D10</f>
        <v>0</v>
      </c>
      <c r="AC7" s="580"/>
      <c r="AD7" s="580"/>
      <c r="AE7" s="580"/>
      <c r="AF7" s="580"/>
      <c r="AG7" s="580"/>
      <c r="AH7" s="633"/>
      <c r="AI7" s="95"/>
      <c r="AJ7" s="95"/>
      <c r="AK7" s="610" t="s">
        <v>108</v>
      </c>
      <c r="AL7" s="610"/>
    </row>
    <row r="8" spans="1:39" ht="15" hidden="1" customHeight="1">
      <c r="A8" s="114"/>
      <c r="B8" s="114"/>
      <c r="C8" s="9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2"/>
      <c r="P8" s="112"/>
      <c r="Q8" s="52"/>
      <c r="R8" s="112"/>
      <c r="S8" s="112"/>
      <c r="T8" s="112"/>
      <c r="U8" s="112"/>
      <c r="V8" s="112"/>
      <c r="W8" s="112"/>
      <c r="X8" s="95"/>
      <c r="Y8" s="95"/>
      <c r="Z8" s="95"/>
      <c r="AA8" s="95"/>
      <c r="AB8" s="95"/>
      <c r="AC8" s="117"/>
      <c r="AD8" s="117"/>
      <c r="AE8" s="117"/>
      <c r="AF8" s="95"/>
      <c r="AG8" s="95"/>
      <c r="AH8" s="95"/>
      <c r="AI8" s="95"/>
      <c r="AJ8" s="95"/>
      <c r="AK8" s="3"/>
      <c r="AL8" s="3"/>
    </row>
    <row r="9" spans="1:39" ht="15.75" customHeight="1" thickBot="1">
      <c r="A9" s="156" t="s">
        <v>647</v>
      </c>
      <c r="B9" s="117"/>
      <c r="C9" s="117"/>
      <c r="D9" s="117"/>
      <c r="E9" s="117"/>
      <c r="F9" s="192"/>
      <c r="G9" s="156"/>
      <c r="H9" s="117"/>
      <c r="I9" s="117"/>
      <c r="J9" s="156" t="s">
        <v>648</v>
      </c>
      <c r="K9" s="117"/>
      <c r="L9" s="117"/>
      <c r="M9" s="117"/>
      <c r="N9" s="117"/>
      <c r="O9" s="192"/>
      <c r="P9" s="156"/>
      <c r="Q9" s="117"/>
      <c r="R9" s="117"/>
      <c r="S9" s="117" t="s">
        <v>649</v>
      </c>
      <c r="T9" s="117"/>
      <c r="U9" s="117"/>
      <c r="V9" s="117"/>
      <c r="W9" s="117"/>
      <c r="X9" s="181"/>
      <c r="Y9" s="117"/>
      <c r="Z9" s="117"/>
      <c r="AA9" s="117"/>
      <c r="AB9" s="117" t="s">
        <v>650</v>
      </c>
      <c r="AC9" s="117"/>
      <c r="AD9" s="117"/>
      <c r="AE9" s="117"/>
      <c r="AF9" s="117"/>
      <c r="AG9" s="117"/>
      <c r="AH9" s="117"/>
      <c r="AI9" s="117"/>
      <c r="AJ9" s="117"/>
      <c r="AK9" s="117"/>
      <c r="AL9" s="117"/>
    </row>
    <row r="10" spans="1:39" ht="15.75" customHeight="1" thickTop="1">
      <c r="A10" s="706" t="s">
        <v>340</v>
      </c>
      <c r="B10" s="707"/>
      <c r="C10" s="721" t="s">
        <v>4</v>
      </c>
      <c r="D10" s="707"/>
      <c r="E10" s="159" t="s">
        <v>112</v>
      </c>
      <c r="F10" s="162" t="s">
        <v>341</v>
      </c>
      <c r="G10" s="163" t="s">
        <v>114</v>
      </c>
      <c r="H10" s="132"/>
      <c r="I10" s="132"/>
      <c r="J10" s="706" t="s">
        <v>340</v>
      </c>
      <c r="K10" s="707"/>
      <c r="L10" s="721" t="s">
        <v>4</v>
      </c>
      <c r="M10" s="707"/>
      <c r="N10" s="159" t="s">
        <v>112</v>
      </c>
      <c r="O10" s="162" t="s">
        <v>341</v>
      </c>
      <c r="P10" s="163" t="s">
        <v>114</v>
      </c>
      <c r="Q10" s="132"/>
      <c r="R10" s="132"/>
      <c r="S10" s="706" t="s">
        <v>340</v>
      </c>
      <c r="T10" s="707"/>
      <c r="U10" s="721" t="s">
        <v>4</v>
      </c>
      <c r="V10" s="707"/>
      <c r="W10" s="159" t="s">
        <v>112</v>
      </c>
      <c r="X10" s="162" t="s">
        <v>341</v>
      </c>
      <c r="Y10" s="163" t="s">
        <v>114</v>
      </c>
      <c r="Z10" s="132"/>
      <c r="AA10" s="132"/>
      <c r="AB10" s="837" t="s">
        <v>651</v>
      </c>
      <c r="AC10" s="838"/>
      <c r="AD10" s="838"/>
      <c r="AE10" s="838"/>
      <c r="AF10" s="838"/>
      <c r="AG10" s="838"/>
      <c r="AH10" s="839"/>
      <c r="AI10" s="132"/>
      <c r="AJ10" s="132"/>
      <c r="AK10" s="117"/>
      <c r="AL10" s="117"/>
    </row>
    <row r="11" spans="1:39" ht="15.75" customHeight="1" thickBot="1">
      <c r="A11" s="676" t="s">
        <v>652</v>
      </c>
      <c r="B11" s="677"/>
      <c r="C11" s="666">
        <v>15260</v>
      </c>
      <c r="D11" s="729"/>
      <c r="E11" s="320" t="s">
        <v>653</v>
      </c>
      <c r="F11" s="239">
        <v>855</v>
      </c>
      <c r="G11" s="167"/>
      <c r="H11" s="194" t="s">
        <v>654</v>
      </c>
      <c r="I11" s="132"/>
      <c r="J11" s="676" t="s">
        <v>655</v>
      </c>
      <c r="K11" s="677"/>
      <c r="L11" s="674">
        <v>15230</v>
      </c>
      <c r="M11" s="680"/>
      <c r="N11" s="476" t="s">
        <v>656</v>
      </c>
      <c r="O11" s="239">
        <v>345</v>
      </c>
      <c r="P11" s="184"/>
      <c r="Q11" s="194" t="s">
        <v>657</v>
      </c>
      <c r="R11" s="132"/>
      <c r="S11" s="676" t="s">
        <v>658</v>
      </c>
      <c r="T11" s="677"/>
      <c r="U11" s="674">
        <v>17550</v>
      </c>
      <c r="V11" s="680"/>
      <c r="W11" s="320" t="s">
        <v>659</v>
      </c>
      <c r="X11" s="239">
        <v>925</v>
      </c>
      <c r="Y11" s="167"/>
      <c r="Z11" s="132" t="s">
        <v>660</v>
      </c>
      <c r="AA11" s="132"/>
      <c r="AB11" s="840"/>
      <c r="AC11" s="841"/>
      <c r="AD11" s="841"/>
      <c r="AE11" s="841"/>
      <c r="AF11" s="841"/>
      <c r="AG11" s="841"/>
      <c r="AH11" s="842"/>
      <c r="AI11" s="132"/>
      <c r="AJ11" s="132"/>
      <c r="AK11" s="117"/>
      <c r="AL11" s="181"/>
      <c r="AM11" s="118"/>
    </row>
    <row r="12" spans="1:39" ht="15.75" customHeight="1" thickTop="1">
      <c r="A12" s="670"/>
      <c r="B12" s="671"/>
      <c r="C12" s="666">
        <v>15270</v>
      </c>
      <c r="D12" s="729"/>
      <c r="E12" s="196" t="s">
        <v>661</v>
      </c>
      <c r="F12" s="131">
        <v>60</v>
      </c>
      <c r="G12" s="167"/>
      <c r="H12" s="194" t="s">
        <v>662</v>
      </c>
      <c r="I12" s="132"/>
      <c r="J12" s="670"/>
      <c r="K12" s="671"/>
      <c r="L12" s="666">
        <v>15195</v>
      </c>
      <c r="M12" s="729"/>
      <c r="N12" s="196" t="s">
        <v>663</v>
      </c>
      <c r="O12" s="195">
        <v>155</v>
      </c>
      <c r="P12" s="167"/>
      <c r="Q12" s="194" t="s">
        <v>664</v>
      </c>
      <c r="R12" s="132"/>
      <c r="S12" s="670"/>
      <c r="T12" s="671"/>
      <c r="U12" s="666">
        <v>17560</v>
      </c>
      <c r="V12" s="762"/>
      <c r="W12" s="126" t="s">
        <v>665</v>
      </c>
      <c r="X12" s="195">
        <v>95</v>
      </c>
      <c r="Y12" s="167"/>
      <c r="Z12" s="132" t="s">
        <v>666</v>
      </c>
      <c r="AA12" s="132"/>
      <c r="AB12" s="768" t="s">
        <v>340</v>
      </c>
      <c r="AC12" s="769"/>
      <c r="AD12" s="770" t="s">
        <v>4</v>
      </c>
      <c r="AE12" s="769"/>
      <c r="AF12" s="217" t="s">
        <v>112</v>
      </c>
      <c r="AG12" s="218" t="s">
        <v>341</v>
      </c>
      <c r="AH12" s="219" t="s">
        <v>114</v>
      </c>
      <c r="AI12" s="132"/>
      <c r="AJ12" s="132"/>
      <c r="AK12" s="117"/>
      <c r="AL12" s="181"/>
      <c r="AM12" s="118"/>
    </row>
    <row r="13" spans="1:39" ht="15.75" customHeight="1">
      <c r="A13" s="670"/>
      <c r="B13" s="671"/>
      <c r="C13" s="666">
        <v>15280</v>
      </c>
      <c r="D13" s="729"/>
      <c r="E13" s="196" t="s">
        <v>667</v>
      </c>
      <c r="F13" s="123">
        <v>30</v>
      </c>
      <c r="G13" s="167"/>
      <c r="H13" s="194" t="s">
        <v>668</v>
      </c>
      <c r="I13" s="132"/>
      <c r="J13" s="670"/>
      <c r="K13" s="671"/>
      <c r="L13" s="666">
        <v>15200</v>
      </c>
      <c r="M13" s="729"/>
      <c r="N13" s="126" t="s">
        <v>669</v>
      </c>
      <c r="O13" s="195">
        <v>730</v>
      </c>
      <c r="P13" s="167"/>
      <c r="Q13" s="194" t="s">
        <v>670</v>
      </c>
      <c r="R13" s="132"/>
      <c r="S13" s="794" t="s">
        <v>671</v>
      </c>
      <c r="T13" s="802"/>
      <c r="U13" s="666">
        <v>17490</v>
      </c>
      <c r="V13" s="762"/>
      <c r="W13" s="126" t="s">
        <v>672</v>
      </c>
      <c r="X13" s="195">
        <v>995</v>
      </c>
      <c r="Y13" s="167"/>
      <c r="Z13" s="132" t="s">
        <v>673</v>
      </c>
      <c r="AA13" s="132"/>
      <c r="AB13" s="771" t="s">
        <v>674</v>
      </c>
      <c r="AC13" s="677"/>
      <c r="AD13" s="674">
        <v>17630</v>
      </c>
      <c r="AE13" s="680"/>
      <c r="AF13" s="320" t="s">
        <v>675</v>
      </c>
      <c r="AG13" s="239">
        <v>135</v>
      </c>
      <c r="AH13" s="164"/>
      <c r="AI13" s="132" t="s">
        <v>676</v>
      </c>
      <c r="AJ13" s="132"/>
      <c r="AK13" s="117"/>
      <c r="AL13" s="181"/>
    </row>
    <row r="14" spans="1:39" ht="15.75" customHeight="1" thickBot="1">
      <c r="A14" s="794" t="s">
        <v>677</v>
      </c>
      <c r="B14" s="843"/>
      <c r="C14" s="793">
        <v>15300</v>
      </c>
      <c r="D14" s="729"/>
      <c r="E14" s="126" t="s">
        <v>678</v>
      </c>
      <c r="F14" s="123">
        <v>325</v>
      </c>
      <c r="G14" s="167"/>
      <c r="H14" s="194" t="s">
        <v>679</v>
      </c>
      <c r="I14" s="132"/>
      <c r="J14" s="670"/>
      <c r="K14" s="671"/>
      <c r="L14" s="666">
        <v>15210</v>
      </c>
      <c r="M14" s="729"/>
      <c r="N14" s="126" t="s">
        <v>680</v>
      </c>
      <c r="O14" s="195">
        <v>165</v>
      </c>
      <c r="P14" s="167"/>
      <c r="Q14" s="194" t="s">
        <v>681</v>
      </c>
      <c r="R14" s="132"/>
      <c r="S14" s="670"/>
      <c r="T14" s="671"/>
      <c r="U14" s="666">
        <v>17500</v>
      </c>
      <c r="V14" s="762"/>
      <c r="W14" s="126" t="s">
        <v>682</v>
      </c>
      <c r="X14" s="195">
        <v>235</v>
      </c>
      <c r="Y14" s="167"/>
      <c r="Z14" s="132" t="s">
        <v>683</v>
      </c>
      <c r="AA14" s="132"/>
      <c r="AB14" s="773"/>
      <c r="AC14" s="774"/>
      <c r="AD14" s="777">
        <v>17640</v>
      </c>
      <c r="AE14" s="778"/>
      <c r="AF14" s="319" t="s">
        <v>684</v>
      </c>
      <c r="AG14" s="396">
        <v>60</v>
      </c>
      <c r="AH14" s="197"/>
      <c r="AI14" s="132" t="s">
        <v>685</v>
      </c>
      <c r="AJ14" s="132"/>
      <c r="AK14" s="117"/>
      <c r="AL14" s="132"/>
    </row>
    <row r="15" spans="1:39" ht="15.75" customHeight="1" thickTop="1">
      <c r="A15" s="670"/>
      <c r="B15" s="844"/>
      <c r="C15" s="685">
        <v>15320</v>
      </c>
      <c r="D15" s="779"/>
      <c r="E15" s="183" t="s">
        <v>686</v>
      </c>
      <c r="F15" s="800" t="s">
        <v>687</v>
      </c>
      <c r="G15" s="801"/>
      <c r="H15" s="194"/>
      <c r="I15" s="132"/>
      <c r="J15" s="670"/>
      <c r="K15" s="671"/>
      <c r="L15" s="684">
        <v>17610</v>
      </c>
      <c r="M15" s="696"/>
      <c r="N15" s="221" t="s">
        <v>688</v>
      </c>
      <c r="O15" s="800" t="s">
        <v>689</v>
      </c>
      <c r="P15" s="801"/>
      <c r="Q15" s="194"/>
      <c r="R15" s="132"/>
      <c r="S15" s="670"/>
      <c r="T15" s="671"/>
      <c r="U15" s="681">
        <v>17510</v>
      </c>
      <c r="V15" s="829"/>
      <c r="W15" s="354" t="s">
        <v>690</v>
      </c>
      <c r="X15" s="832" t="s">
        <v>1681</v>
      </c>
      <c r="Y15" s="833"/>
      <c r="Z15" s="132" t="s">
        <v>691</v>
      </c>
      <c r="AA15" s="132"/>
      <c r="AB15" s="132"/>
      <c r="AC15" s="132"/>
      <c r="AD15" s="132"/>
      <c r="AG15" s="141"/>
      <c r="AH15" s="141"/>
      <c r="AI15" s="132"/>
      <c r="AJ15" s="132"/>
      <c r="AK15" s="117"/>
      <c r="AL15" s="132"/>
    </row>
    <row r="16" spans="1:39" ht="15.75" customHeight="1">
      <c r="A16" s="670"/>
      <c r="B16" s="844"/>
      <c r="C16" s="793">
        <v>15330</v>
      </c>
      <c r="D16" s="729"/>
      <c r="E16" s="126" t="s">
        <v>692</v>
      </c>
      <c r="F16" s="131">
        <v>2305</v>
      </c>
      <c r="G16" s="167"/>
      <c r="H16" s="194" t="s">
        <v>693</v>
      </c>
      <c r="I16" s="132"/>
      <c r="J16" s="670"/>
      <c r="K16" s="671"/>
      <c r="L16" s="666">
        <v>17620</v>
      </c>
      <c r="M16" s="729"/>
      <c r="N16" s="260" t="s">
        <v>694</v>
      </c>
      <c r="O16" s="195">
        <v>225</v>
      </c>
      <c r="P16" s="222"/>
      <c r="Q16" s="194" t="s">
        <v>695</v>
      </c>
      <c r="R16" s="132"/>
      <c r="S16" s="794" t="s">
        <v>696</v>
      </c>
      <c r="T16" s="802"/>
      <c r="U16" s="666">
        <v>17520</v>
      </c>
      <c r="V16" s="762"/>
      <c r="W16" s="126" t="s">
        <v>697</v>
      </c>
      <c r="X16" s="195">
        <v>505</v>
      </c>
      <c r="Y16" s="167"/>
      <c r="Z16" s="132" t="s">
        <v>698</v>
      </c>
      <c r="AA16" s="132"/>
      <c r="AB16" s="223"/>
      <c r="AC16" s="223"/>
      <c r="AD16" s="223"/>
      <c r="AE16" s="223"/>
      <c r="AF16" s="223"/>
      <c r="AG16" s="224"/>
      <c r="AH16" s="224"/>
      <c r="AI16" s="132"/>
      <c r="AJ16" s="132"/>
      <c r="AK16" s="132"/>
      <c r="AL16" s="132"/>
    </row>
    <row r="17" spans="1:38" ht="15.75" customHeight="1">
      <c r="A17" s="670"/>
      <c r="B17" s="844"/>
      <c r="C17" s="797">
        <v>15340</v>
      </c>
      <c r="D17" s="682"/>
      <c r="E17" s="376" t="s">
        <v>699</v>
      </c>
      <c r="F17" s="830" t="s">
        <v>1670</v>
      </c>
      <c r="G17" s="831"/>
      <c r="H17" s="194" t="s">
        <v>700</v>
      </c>
      <c r="I17" s="132"/>
      <c r="J17" s="827" t="s">
        <v>701</v>
      </c>
      <c r="K17" s="828"/>
      <c r="L17" s="690">
        <v>15190</v>
      </c>
      <c r="M17" s="750"/>
      <c r="N17" s="169" t="s">
        <v>702</v>
      </c>
      <c r="O17" s="201">
        <v>1115</v>
      </c>
      <c r="P17" s="171"/>
      <c r="Q17" s="194" t="s">
        <v>703</v>
      </c>
      <c r="R17" s="132"/>
      <c r="S17" s="670"/>
      <c r="T17" s="671"/>
      <c r="U17" s="681">
        <v>17530</v>
      </c>
      <c r="V17" s="829"/>
      <c r="W17" s="376" t="s">
        <v>704</v>
      </c>
      <c r="X17" s="832" t="s">
        <v>1681</v>
      </c>
      <c r="Y17" s="833"/>
      <c r="Z17" s="132" t="s">
        <v>705</v>
      </c>
      <c r="AA17" s="132"/>
      <c r="AB17" s="223"/>
      <c r="AC17" s="223"/>
      <c r="AD17" s="223"/>
      <c r="AE17" s="223"/>
      <c r="AF17" s="223"/>
      <c r="AG17" s="224"/>
      <c r="AH17" s="224"/>
      <c r="AI17" s="132"/>
      <c r="AJ17" s="132"/>
      <c r="AK17" s="132"/>
      <c r="AL17" s="132"/>
    </row>
    <row r="18" spans="1:38" ht="15.75" customHeight="1">
      <c r="A18" s="670"/>
      <c r="B18" s="844"/>
      <c r="C18" s="793">
        <v>15350</v>
      </c>
      <c r="D18" s="729"/>
      <c r="E18" s="318" t="s">
        <v>706</v>
      </c>
      <c r="F18" s="131">
        <v>60</v>
      </c>
      <c r="G18" s="184"/>
      <c r="H18" s="194" t="s">
        <v>707</v>
      </c>
      <c r="I18" s="132"/>
      <c r="J18" s="132"/>
      <c r="K18" s="132"/>
      <c r="L18" s="132"/>
      <c r="M18" s="132"/>
      <c r="N18" s="132"/>
      <c r="O18" s="132"/>
      <c r="P18" s="132"/>
      <c r="Q18" s="200"/>
      <c r="R18" s="132"/>
      <c r="S18" s="678"/>
      <c r="T18" s="679"/>
      <c r="U18" s="666">
        <v>17540</v>
      </c>
      <c r="V18" s="762"/>
      <c r="W18" s="196" t="s">
        <v>708</v>
      </c>
      <c r="X18" s="195">
        <v>170</v>
      </c>
      <c r="Y18" s="167"/>
      <c r="Z18" s="132" t="s">
        <v>709</v>
      </c>
      <c r="AA18" s="132"/>
      <c r="AB18" s="223"/>
      <c r="AC18" s="223"/>
      <c r="AD18" s="223"/>
      <c r="AE18" s="223"/>
      <c r="AF18" s="223"/>
      <c r="AG18" s="224"/>
      <c r="AH18" s="224"/>
      <c r="AI18" s="132"/>
      <c r="AJ18" s="132"/>
      <c r="AK18" s="132"/>
      <c r="AL18" s="132"/>
    </row>
    <row r="19" spans="1:38" ht="15.75" customHeight="1">
      <c r="A19" s="670"/>
      <c r="B19" s="844"/>
      <c r="C19" s="793">
        <v>17570</v>
      </c>
      <c r="D19" s="729"/>
      <c r="E19" s="126" t="s">
        <v>710</v>
      </c>
      <c r="F19" s="195">
        <v>145</v>
      </c>
      <c r="G19" s="167"/>
      <c r="H19" s="194" t="s">
        <v>711</v>
      </c>
      <c r="I19" s="132"/>
      <c r="J19" s="132"/>
      <c r="K19" s="132"/>
      <c r="L19" s="132"/>
      <c r="M19" s="132"/>
      <c r="N19" s="117"/>
      <c r="O19" s="206"/>
      <c r="P19" s="208"/>
      <c r="Q19" s="200"/>
      <c r="R19" s="132"/>
      <c r="S19" s="794" t="s">
        <v>712</v>
      </c>
      <c r="T19" s="802"/>
      <c r="U19" s="666">
        <v>17440</v>
      </c>
      <c r="V19" s="762"/>
      <c r="W19" s="196" t="s">
        <v>713</v>
      </c>
      <c r="X19" s="195">
        <v>50</v>
      </c>
      <c r="Y19" s="167"/>
      <c r="Z19" s="132" t="s">
        <v>714</v>
      </c>
      <c r="AA19" s="132"/>
      <c r="AB19" s="223"/>
      <c r="AC19" s="223"/>
      <c r="AD19" s="223"/>
      <c r="AE19" s="223"/>
      <c r="AF19" s="223"/>
      <c r="AG19" s="224"/>
      <c r="AH19" s="224"/>
      <c r="AI19" s="132"/>
      <c r="AJ19" s="132"/>
      <c r="AK19" s="117"/>
      <c r="AL19" s="132"/>
    </row>
    <row r="20" spans="1:38" ht="15.75" customHeight="1">
      <c r="A20" s="672"/>
      <c r="B20" s="845"/>
      <c r="C20" s="819">
        <v>17580</v>
      </c>
      <c r="D20" s="750"/>
      <c r="E20" s="169" t="s">
        <v>715</v>
      </c>
      <c r="F20" s="201">
        <v>255</v>
      </c>
      <c r="G20" s="171"/>
      <c r="H20" s="194" t="s">
        <v>716</v>
      </c>
      <c r="I20" s="132"/>
      <c r="J20" s="132"/>
      <c r="K20" s="132"/>
      <c r="L20" s="132"/>
      <c r="M20" s="132"/>
      <c r="N20" s="117"/>
      <c r="O20" s="206"/>
      <c r="P20" s="208"/>
      <c r="Q20" s="200"/>
      <c r="R20" s="132"/>
      <c r="S20" s="670"/>
      <c r="T20" s="671"/>
      <c r="U20" s="681">
        <v>17450</v>
      </c>
      <c r="V20" s="829"/>
      <c r="W20" s="354" t="s">
        <v>717</v>
      </c>
      <c r="X20" s="800" t="s">
        <v>718</v>
      </c>
      <c r="Y20" s="801"/>
      <c r="Z20" s="132" t="s">
        <v>719</v>
      </c>
      <c r="AA20" s="117"/>
      <c r="AB20" s="223"/>
      <c r="AC20" s="223"/>
      <c r="AD20" s="223"/>
      <c r="AE20" s="223"/>
      <c r="AF20" s="223"/>
      <c r="AG20" s="224"/>
      <c r="AH20" s="224"/>
      <c r="AI20" s="132"/>
      <c r="AJ20" s="132"/>
      <c r="AK20" s="117"/>
      <c r="AL20" s="132"/>
    </row>
    <row r="21" spans="1:38" ht="15.75" customHeight="1">
      <c r="A21" s="204"/>
      <c r="B21" s="205"/>
      <c r="C21" s="205"/>
      <c r="D21" s="205"/>
      <c r="E21" s="205"/>
      <c r="F21" s="205"/>
      <c r="G21" s="205"/>
      <c r="H21" s="200"/>
      <c r="I21" s="132"/>
      <c r="J21" s="132"/>
      <c r="K21" s="132"/>
      <c r="L21" s="132"/>
      <c r="M21" s="132"/>
      <c r="N21" s="132"/>
      <c r="O21" s="132"/>
      <c r="P21" s="132"/>
      <c r="Q21" s="200"/>
      <c r="R21" s="132"/>
      <c r="S21" s="670"/>
      <c r="T21" s="671"/>
      <c r="U21" s="666">
        <v>17460</v>
      </c>
      <c r="V21" s="762"/>
      <c r="W21" s="126" t="s">
        <v>720</v>
      </c>
      <c r="X21" s="195">
        <v>615</v>
      </c>
      <c r="Y21" s="167"/>
      <c r="Z21" s="132" t="s">
        <v>721</v>
      </c>
      <c r="AA21" s="132"/>
      <c r="AB21" s="132"/>
      <c r="AC21" s="132"/>
      <c r="AD21" s="132"/>
      <c r="AE21" s="132"/>
      <c r="AF21" s="132"/>
      <c r="AG21" s="132"/>
      <c r="AH21" s="132"/>
      <c r="AI21" s="132"/>
      <c r="AJ21" s="132"/>
      <c r="AK21" s="117"/>
      <c r="AL21" s="132"/>
    </row>
    <row r="22" spans="1:38" ht="15.75" customHeight="1">
      <c r="H22" s="200"/>
      <c r="I22" s="132"/>
      <c r="J22" s="132"/>
      <c r="K22" s="132"/>
      <c r="L22" s="132"/>
      <c r="M22" s="132"/>
      <c r="N22" s="132"/>
      <c r="O22" s="132"/>
      <c r="P22" s="132"/>
      <c r="Q22" s="200"/>
      <c r="R22" s="132"/>
      <c r="S22" s="670"/>
      <c r="T22" s="671"/>
      <c r="U22" s="666">
        <v>17470</v>
      </c>
      <c r="V22" s="762"/>
      <c r="W22" s="196" t="s">
        <v>722</v>
      </c>
      <c r="X22" s="195">
        <v>35</v>
      </c>
      <c r="Y22" s="167"/>
      <c r="Z22" s="132" t="s">
        <v>723</v>
      </c>
      <c r="AA22" s="132"/>
      <c r="AB22" s="132"/>
      <c r="AC22" s="132"/>
      <c r="AD22" s="132"/>
      <c r="AE22" s="132"/>
      <c r="AF22" s="132"/>
      <c r="AG22" s="132"/>
      <c r="AH22" s="132"/>
      <c r="AI22" s="132"/>
      <c r="AJ22" s="132"/>
      <c r="AK22" s="117"/>
      <c r="AL22" s="132"/>
    </row>
    <row r="23" spans="1:38" ht="15.75" customHeight="1">
      <c r="H23" s="200"/>
      <c r="I23" s="132"/>
      <c r="J23" s="132"/>
      <c r="K23" s="132"/>
      <c r="L23" s="132"/>
      <c r="M23" s="132"/>
      <c r="N23" s="132"/>
      <c r="O23" s="132"/>
      <c r="P23" s="132"/>
      <c r="Q23" s="200"/>
      <c r="R23" s="132"/>
      <c r="S23" s="672"/>
      <c r="T23" s="673"/>
      <c r="U23" s="846">
        <v>17480</v>
      </c>
      <c r="V23" s="847"/>
      <c r="W23" s="250" t="s">
        <v>724</v>
      </c>
      <c r="X23" s="825" t="s">
        <v>718</v>
      </c>
      <c r="Y23" s="826"/>
      <c r="Z23" s="132" t="s">
        <v>725</v>
      </c>
      <c r="AA23" s="132"/>
      <c r="AB23" s="132"/>
      <c r="AC23" s="132"/>
      <c r="AD23" s="132"/>
      <c r="AE23" s="132"/>
      <c r="AF23" s="132"/>
      <c r="AG23" s="132"/>
      <c r="AH23" s="132"/>
      <c r="AI23" s="132"/>
      <c r="AJ23" s="132"/>
      <c r="AK23" s="117"/>
      <c r="AL23" s="132"/>
    </row>
    <row r="24" spans="1:38" ht="15.75" customHeight="1">
      <c r="H24" s="200"/>
      <c r="I24" s="132"/>
      <c r="J24" s="132"/>
      <c r="K24" s="132"/>
      <c r="L24" s="132"/>
      <c r="M24" s="132"/>
      <c r="N24" s="132"/>
      <c r="O24" s="132"/>
      <c r="P24" s="132"/>
      <c r="Q24" s="200"/>
      <c r="R24" s="132"/>
      <c r="S24" s="204"/>
      <c r="T24" s="205"/>
      <c r="U24" s="205"/>
      <c r="V24" s="205"/>
      <c r="W24" s="205"/>
      <c r="X24" s="205"/>
      <c r="Y24" s="205"/>
      <c r="Z24" s="132"/>
      <c r="AA24" s="132"/>
      <c r="AB24" s="132"/>
      <c r="AC24" s="132"/>
      <c r="AD24" s="132"/>
      <c r="AE24" s="132"/>
      <c r="AF24" s="132"/>
      <c r="AG24" s="132"/>
      <c r="AH24" s="132"/>
      <c r="AI24" s="132"/>
      <c r="AJ24" s="132"/>
      <c r="AK24" s="117"/>
      <c r="AL24" s="132"/>
    </row>
    <row r="25" spans="1:38" ht="15.75" customHeight="1">
      <c r="A25" s="132"/>
      <c r="B25" s="132"/>
      <c r="C25" s="132"/>
      <c r="D25" s="132"/>
      <c r="E25" s="132"/>
      <c r="F25" s="132"/>
      <c r="G25" s="132"/>
      <c r="H25" s="200"/>
      <c r="I25" s="132"/>
      <c r="J25" s="132"/>
      <c r="K25" s="132"/>
      <c r="L25" s="132"/>
      <c r="M25" s="132"/>
      <c r="N25" s="117"/>
      <c r="O25" s="206"/>
      <c r="P25" s="208"/>
      <c r="Q25" s="200"/>
      <c r="R25" s="132"/>
      <c r="Z25" s="132"/>
      <c r="AA25" s="132"/>
      <c r="AB25" s="132"/>
      <c r="AC25" s="132"/>
      <c r="AD25" s="132"/>
      <c r="AE25" s="132"/>
      <c r="AF25" s="132"/>
      <c r="AG25" s="132"/>
      <c r="AH25" s="132"/>
      <c r="AI25" s="132"/>
      <c r="AJ25" s="132"/>
      <c r="AK25" s="117"/>
      <c r="AL25" s="132"/>
    </row>
    <row r="26" spans="1:38" ht="15.75" customHeight="1">
      <c r="A26" s="132"/>
      <c r="B26" s="132"/>
      <c r="C26" s="132"/>
      <c r="D26" s="132"/>
      <c r="E26" s="117"/>
      <c r="F26" s="206"/>
      <c r="G26" s="208"/>
      <c r="H26" s="200"/>
      <c r="I26" s="132"/>
      <c r="J26" s="132"/>
      <c r="K26" s="132"/>
      <c r="L26" s="132"/>
      <c r="M26" s="132"/>
      <c r="N26" s="132"/>
      <c r="O26" s="132"/>
      <c r="P26" s="132"/>
      <c r="Q26" s="200"/>
      <c r="R26" s="132"/>
      <c r="Z26" s="132"/>
      <c r="AA26" s="132"/>
      <c r="AB26" s="132"/>
      <c r="AC26" s="132"/>
      <c r="AD26" s="132"/>
      <c r="AE26" s="132"/>
      <c r="AF26" s="132"/>
      <c r="AG26" s="132"/>
      <c r="AH26" s="132"/>
      <c r="AI26" s="132"/>
      <c r="AJ26" s="132"/>
      <c r="AK26" s="117"/>
      <c r="AL26" s="132"/>
    </row>
    <row r="27" spans="1:38" ht="15.75" customHeight="1">
      <c r="A27" s="95"/>
      <c r="B27" s="95"/>
      <c r="C27" s="225"/>
      <c r="D27" s="225"/>
      <c r="E27" s="117"/>
      <c r="F27" s="210"/>
      <c r="G27" s="203"/>
      <c r="H27" s="200"/>
      <c r="I27" s="132"/>
      <c r="J27" s="132"/>
      <c r="K27" s="132"/>
      <c r="L27" s="132"/>
      <c r="M27" s="132"/>
      <c r="N27" s="117"/>
      <c r="O27" s="206"/>
      <c r="P27" s="208"/>
      <c r="Q27" s="200"/>
      <c r="R27" s="132"/>
      <c r="Z27" s="132"/>
      <c r="AA27" s="132"/>
      <c r="AB27" s="132"/>
      <c r="AC27" s="132"/>
      <c r="AD27" s="132"/>
      <c r="AE27" s="132"/>
      <c r="AF27" s="132"/>
      <c r="AG27" s="132"/>
      <c r="AH27" s="132"/>
      <c r="AI27" s="132"/>
      <c r="AJ27" s="132"/>
      <c r="AK27" s="117"/>
      <c r="AL27" s="132"/>
    </row>
    <row r="28" spans="1:38" ht="15.75" customHeight="1">
      <c r="A28" s="95"/>
      <c r="B28" s="95"/>
      <c r="C28" s="225"/>
      <c r="D28" s="225"/>
      <c r="E28" s="117"/>
      <c r="F28" s="210"/>
      <c r="G28" s="203"/>
      <c r="H28" s="200"/>
      <c r="I28" s="132"/>
      <c r="J28" s="132"/>
      <c r="K28" s="132"/>
      <c r="L28" s="132"/>
      <c r="M28" s="132"/>
      <c r="N28" s="117"/>
      <c r="O28" s="206"/>
      <c r="P28" s="208"/>
      <c r="Q28" s="200"/>
      <c r="R28" s="132"/>
      <c r="S28" s="132"/>
      <c r="T28" s="132"/>
      <c r="U28" s="132"/>
      <c r="V28" s="132"/>
      <c r="W28" s="132"/>
      <c r="X28" s="132"/>
      <c r="Y28" s="132"/>
      <c r="Z28" s="132"/>
      <c r="AA28" s="132"/>
      <c r="AB28" s="132"/>
      <c r="AC28" s="132"/>
      <c r="AD28" s="132"/>
      <c r="AE28" s="132"/>
      <c r="AF28" s="132"/>
      <c r="AG28" s="132"/>
      <c r="AH28" s="132"/>
      <c r="AI28" s="132"/>
      <c r="AJ28" s="132"/>
      <c r="AK28" s="117"/>
      <c r="AL28" s="132"/>
    </row>
    <row r="29" spans="1:38" ht="15.75" customHeight="1">
      <c r="A29" s="95"/>
      <c r="B29" s="95"/>
      <c r="C29" s="225"/>
      <c r="D29" s="225"/>
      <c r="E29" s="117"/>
      <c r="F29" s="210"/>
      <c r="G29" s="203"/>
      <c r="H29" s="200"/>
      <c r="I29" s="132"/>
      <c r="J29" s="132"/>
      <c r="K29" s="132"/>
      <c r="L29" s="132"/>
      <c r="M29" s="132"/>
      <c r="N29" s="117"/>
      <c r="O29" s="206"/>
      <c r="P29" s="208"/>
      <c r="Q29" s="200"/>
      <c r="R29" s="132"/>
      <c r="S29" s="132"/>
      <c r="T29" s="132"/>
      <c r="U29" s="132"/>
      <c r="V29" s="132"/>
      <c r="W29" s="132"/>
      <c r="X29" s="132"/>
      <c r="Y29" s="132"/>
      <c r="Z29" s="132"/>
      <c r="AA29" s="132"/>
      <c r="AB29" s="132"/>
      <c r="AC29" s="132"/>
      <c r="AD29" s="117"/>
      <c r="AE29" s="117"/>
      <c r="AF29" s="117"/>
      <c r="AG29" s="206"/>
      <c r="AH29" s="208"/>
      <c r="AI29" s="132"/>
      <c r="AJ29" s="132"/>
      <c r="AK29" s="117"/>
      <c r="AL29" s="132"/>
    </row>
    <row r="30" spans="1:38" ht="15.75" customHeight="1">
      <c r="A30" s="132"/>
      <c r="B30" s="132"/>
      <c r="C30" s="117"/>
      <c r="D30" s="117"/>
      <c r="E30" s="117"/>
      <c r="F30" s="206"/>
      <c r="G30" s="208"/>
      <c r="H30" s="200"/>
      <c r="I30" s="132"/>
      <c r="J30" s="132"/>
      <c r="K30" s="132"/>
      <c r="L30" s="132"/>
      <c r="M30" s="132"/>
      <c r="N30" s="117"/>
      <c r="O30" s="210"/>
      <c r="P30" s="203"/>
      <c r="Q30" s="200"/>
      <c r="R30" s="132"/>
      <c r="S30" s="132"/>
      <c r="T30" s="132"/>
      <c r="U30" s="132"/>
      <c r="V30" s="132"/>
      <c r="W30" s="117"/>
      <c r="X30" s="206"/>
      <c r="Y30" s="208"/>
      <c r="Z30" s="132"/>
      <c r="AA30" s="132"/>
      <c r="AB30" s="132"/>
      <c r="AC30" s="132"/>
      <c r="AD30" s="117"/>
      <c r="AE30" s="117"/>
      <c r="AF30" s="117"/>
      <c r="AG30" s="206"/>
      <c r="AH30" s="208"/>
      <c r="AI30" s="132"/>
      <c r="AJ30" s="132"/>
      <c r="AK30" s="117"/>
      <c r="AL30" s="132"/>
    </row>
    <row r="31" spans="1:38" ht="15.75" customHeight="1">
      <c r="A31" s="132"/>
      <c r="B31" s="132"/>
      <c r="C31" s="117"/>
      <c r="D31" s="117"/>
      <c r="E31" s="117"/>
      <c r="F31" s="206"/>
      <c r="G31" s="208"/>
      <c r="H31" s="200"/>
      <c r="I31" s="132"/>
      <c r="J31" s="132"/>
      <c r="K31" s="132"/>
      <c r="L31" s="132"/>
      <c r="M31" s="132"/>
      <c r="N31" s="117"/>
      <c r="O31" s="210"/>
      <c r="P31" s="203"/>
      <c r="Q31" s="200"/>
      <c r="R31" s="132"/>
      <c r="S31" s="132"/>
      <c r="T31" s="132"/>
      <c r="U31" s="132"/>
      <c r="V31" s="132"/>
      <c r="W31" s="117"/>
      <c r="X31" s="206"/>
      <c r="Y31" s="208"/>
      <c r="Z31" s="132"/>
      <c r="AA31" s="132"/>
      <c r="AB31" s="95"/>
      <c r="AC31" s="95"/>
      <c r="AD31" s="117"/>
      <c r="AE31" s="117"/>
      <c r="AF31" s="117"/>
      <c r="AG31" s="206"/>
      <c r="AH31" s="208"/>
      <c r="AI31" s="132"/>
      <c r="AJ31" s="132"/>
      <c r="AK31" s="117"/>
      <c r="AL31" s="132"/>
    </row>
    <row r="32" spans="1:38" ht="15.75" customHeight="1">
      <c r="A32" s="132"/>
      <c r="B32" s="132"/>
      <c r="C32" s="117"/>
      <c r="D32" s="117"/>
      <c r="E32" s="117"/>
      <c r="F32" s="206"/>
      <c r="G32" s="208"/>
      <c r="H32" s="200"/>
      <c r="I32" s="132"/>
      <c r="J32" s="132"/>
      <c r="K32" s="132"/>
      <c r="L32" s="117"/>
      <c r="M32" s="117"/>
      <c r="N32" s="117"/>
      <c r="O32" s="210"/>
      <c r="P32" s="203"/>
      <c r="Q32" s="200"/>
      <c r="R32" s="132"/>
      <c r="S32" s="132"/>
      <c r="T32" s="132"/>
      <c r="U32" s="117"/>
      <c r="V32" s="117"/>
      <c r="W32" s="117"/>
      <c r="X32" s="206"/>
      <c r="Y32" s="208"/>
      <c r="Z32" s="132"/>
      <c r="AA32" s="132"/>
      <c r="AB32" s="95"/>
      <c r="AC32" s="95"/>
      <c r="AD32" s="117"/>
      <c r="AE32" s="117"/>
      <c r="AF32" s="117"/>
      <c r="AG32" s="206"/>
      <c r="AH32" s="208"/>
      <c r="AI32" s="132"/>
      <c r="AJ32" s="132"/>
      <c r="AK32" s="117"/>
      <c r="AL32" s="132"/>
    </row>
    <row r="33" spans="1:38" ht="15.75" customHeight="1">
      <c r="A33" s="132"/>
      <c r="B33" s="132"/>
      <c r="C33" s="117"/>
      <c r="D33" s="117"/>
      <c r="E33" s="117"/>
      <c r="F33" s="206"/>
      <c r="G33" s="208"/>
      <c r="H33" s="200"/>
      <c r="I33" s="132"/>
      <c r="J33" s="132"/>
      <c r="K33" s="132"/>
      <c r="L33" s="117"/>
      <c r="M33" s="117"/>
      <c r="N33" s="117"/>
      <c r="O33" s="210"/>
      <c r="P33" s="203"/>
      <c r="Q33" s="132"/>
      <c r="R33" s="132"/>
      <c r="S33" s="132"/>
      <c r="T33" s="132"/>
      <c r="U33" s="117"/>
      <c r="V33" s="117"/>
      <c r="W33" s="117"/>
      <c r="X33" s="206"/>
      <c r="Y33" s="208"/>
      <c r="Z33" s="132"/>
      <c r="AA33" s="132"/>
      <c r="AB33" s="95"/>
      <c r="AC33" s="95"/>
      <c r="AD33" s="117"/>
      <c r="AE33" s="117"/>
      <c r="AF33" s="132"/>
      <c r="AG33" s="132"/>
      <c r="AH33" s="132"/>
      <c r="AI33" s="132"/>
      <c r="AJ33" s="132"/>
      <c r="AK33" s="117"/>
      <c r="AL33" s="132"/>
    </row>
    <row r="34" spans="1:38" ht="15.75" customHeight="1">
      <c r="A34" s="132"/>
      <c r="B34" s="132"/>
      <c r="C34" s="117"/>
      <c r="D34" s="117"/>
      <c r="E34" s="117"/>
      <c r="F34" s="206"/>
      <c r="G34" s="208"/>
      <c r="H34" s="200"/>
      <c r="I34" s="132"/>
      <c r="J34" s="132"/>
      <c r="K34" s="132"/>
      <c r="L34" s="117"/>
      <c r="M34" s="117"/>
      <c r="N34" s="117"/>
      <c r="O34" s="206"/>
      <c r="P34" s="208"/>
      <c r="Q34" s="132"/>
      <c r="R34" s="132"/>
      <c r="S34" s="95"/>
      <c r="T34" s="95"/>
      <c r="U34" s="117"/>
      <c r="V34" s="117"/>
      <c r="W34" s="117"/>
      <c r="X34" s="206"/>
      <c r="Y34" s="208"/>
      <c r="Z34" s="132"/>
      <c r="AA34" s="132"/>
      <c r="AB34" s="95"/>
      <c r="AC34" s="95"/>
      <c r="AD34" s="117"/>
      <c r="AE34" s="117"/>
      <c r="AF34" s="117"/>
      <c r="AG34" s="206"/>
      <c r="AH34" s="208"/>
      <c r="AI34" s="132"/>
      <c r="AJ34" s="132"/>
      <c r="AK34" s="117"/>
      <c r="AL34" s="132"/>
    </row>
    <row r="35" spans="1:38" ht="15.75" customHeight="1">
      <c r="A35" s="95"/>
      <c r="B35" s="95"/>
      <c r="C35" s="225"/>
      <c r="D35" s="225"/>
      <c r="E35" s="225"/>
      <c r="F35" s="185"/>
      <c r="G35" s="140"/>
      <c r="H35" s="140"/>
      <c r="I35" s="129"/>
      <c r="J35" s="132"/>
      <c r="K35" s="132"/>
      <c r="L35" s="132"/>
      <c r="M35" s="132"/>
      <c r="N35" s="117"/>
      <c r="O35" s="210"/>
      <c r="P35" s="208"/>
      <c r="Q35" s="132"/>
      <c r="R35" s="132"/>
      <c r="S35" s="95"/>
      <c r="T35" s="95"/>
      <c r="U35" s="95"/>
      <c r="V35" s="95"/>
      <c r="W35" s="117"/>
      <c r="X35" s="206"/>
      <c r="Y35" s="208"/>
      <c r="Z35" s="95"/>
      <c r="AA35" s="95"/>
      <c r="AB35" s="95"/>
      <c r="AC35" s="95"/>
      <c r="AD35" s="117"/>
      <c r="AE35" s="117"/>
      <c r="AF35" s="117"/>
      <c r="AG35" s="206"/>
      <c r="AH35" s="208"/>
      <c r="AI35" s="132"/>
      <c r="AJ35" s="132"/>
      <c r="AK35" s="132"/>
      <c r="AL35" s="132"/>
    </row>
    <row r="36" spans="1:38" ht="15.75" customHeight="1">
      <c r="A36" s="132"/>
      <c r="B36" s="132"/>
      <c r="C36" s="132"/>
      <c r="D36" s="132"/>
      <c r="E36" s="117"/>
      <c r="F36" s="210"/>
      <c r="G36" s="203"/>
      <c r="H36" s="132"/>
      <c r="I36" s="129"/>
      <c r="J36" s="132"/>
      <c r="K36" s="132"/>
      <c r="L36" s="132"/>
      <c r="M36" s="132"/>
      <c r="N36" s="117"/>
      <c r="O36" s="194"/>
      <c r="P36" s="207"/>
      <c r="Q36" s="132"/>
      <c r="R36" s="117"/>
      <c r="S36" s="95"/>
      <c r="T36" s="95"/>
      <c r="U36" s="95"/>
      <c r="V36" s="95"/>
      <c r="W36" s="117"/>
      <c r="X36" s="226"/>
      <c r="Y36" s="226"/>
      <c r="Z36" s="95"/>
      <c r="AA36" s="95"/>
      <c r="AB36" s="95"/>
      <c r="AC36" s="95"/>
      <c r="AD36" s="95"/>
      <c r="AE36" s="95"/>
      <c r="AF36" s="117"/>
      <c r="AG36" s="206"/>
      <c r="AH36" s="208"/>
      <c r="AI36" s="132"/>
      <c r="AJ36" s="132"/>
      <c r="AK36" s="132"/>
      <c r="AL36" s="132"/>
    </row>
    <row r="37" spans="1:38" ht="15.65" customHeight="1">
      <c r="A37" s="117"/>
      <c r="B37" s="132"/>
      <c r="C37" s="132"/>
      <c r="D37" s="132"/>
      <c r="E37" s="117"/>
      <c r="F37" s="210"/>
      <c r="G37" s="194"/>
      <c r="H37" s="132"/>
      <c r="I37" s="129"/>
      <c r="J37" s="132"/>
      <c r="K37" s="132"/>
      <c r="L37" s="132"/>
      <c r="M37" s="132"/>
      <c r="N37" s="117"/>
      <c r="O37" s="132"/>
      <c r="P37" s="132"/>
      <c r="Q37" s="117"/>
      <c r="R37" s="117"/>
      <c r="S37" s="95"/>
      <c r="T37" s="95"/>
      <c r="U37" s="95"/>
      <c r="V37" s="95"/>
      <c r="W37" s="117"/>
      <c r="X37" s="95"/>
      <c r="Y37" s="95"/>
      <c r="Z37" s="95"/>
      <c r="AA37" s="95"/>
      <c r="AB37" s="132"/>
      <c r="AC37" s="132"/>
      <c r="AD37" s="95"/>
      <c r="AE37" s="95"/>
      <c r="AF37" s="132"/>
      <c r="AG37" s="132"/>
      <c r="AH37" s="132"/>
      <c r="AI37" s="132"/>
      <c r="AJ37" s="132"/>
      <c r="AK37" s="132"/>
      <c r="AL37" s="132"/>
    </row>
    <row r="38" spans="1:38" ht="15.75" hidden="1" customHeight="1">
      <c r="A38" s="132"/>
      <c r="B38" s="132"/>
      <c r="C38" s="132"/>
      <c r="D38" s="132"/>
      <c r="E38" s="117"/>
      <c r="F38" s="227"/>
      <c r="G38" s="132"/>
      <c r="H38" s="132"/>
      <c r="I38" s="129"/>
      <c r="J38" s="132"/>
      <c r="K38" s="132"/>
      <c r="L38" s="132"/>
      <c r="M38" s="132"/>
      <c r="N38" s="117"/>
      <c r="O38" s="132"/>
      <c r="P38" s="132"/>
      <c r="Q38" s="117"/>
      <c r="R38" s="117"/>
      <c r="S38" s="95"/>
      <c r="T38" s="95"/>
      <c r="U38" s="95"/>
      <c r="V38" s="95"/>
      <c r="W38" s="117"/>
      <c r="X38" s="95"/>
      <c r="Y38" s="95"/>
      <c r="Z38" s="95"/>
      <c r="AA38" s="95"/>
      <c r="AB38" s="132"/>
      <c r="AC38" s="132"/>
      <c r="AD38" s="95"/>
      <c r="AE38" s="95"/>
      <c r="AF38" s="117"/>
      <c r="AG38" s="95"/>
      <c r="AH38" s="95"/>
      <c r="AI38" s="132"/>
      <c r="AJ38" s="132"/>
      <c r="AK38" s="132"/>
      <c r="AL38" s="132"/>
    </row>
    <row r="39" spans="1:38" ht="15.75" hidden="1" customHeight="1">
      <c r="A39" s="132"/>
      <c r="B39" s="132"/>
      <c r="C39" s="132"/>
      <c r="D39" s="132"/>
      <c r="E39" s="117"/>
      <c r="F39" s="227"/>
      <c r="G39" s="132"/>
      <c r="H39" s="132"/>
      <c r="I39" s="129"/>
      <c r="J39" s="132"/>
      <c r="K39" s="132"/>
      <c r="L39" s="132"/>
      <c r="M39" s="132"/>
      <c r="N39" s="117"/>
      <c r="O39" s="132"/>
      <c r="P39" s="132"/>
      <c r="Q39" s="117"/>
      <c r="R39" s="117"/>
      <c r="S39" s="95"/>
      <c r="T39" s="95"/>
      <c r="U39" s="95"/>
      <c r="V39" s="95"/>
      <c r="W39" s="117"/>
      <c r="X39" s="95"/>
      <c r="Y39" s="95"/>
      <c r="Z39" s="95"/>
      <c r="AA39" s="95"/>
      <c r="AB39" s="132"/>
      <c r="AC39" s="132"/>
      <c r="AD39" s="95"/>
      <c r="AE39" s="95"/>
      <c r="AF39" s="117"/>
      <c r="AG39" s="95"/>
      <c r="AH39" s="95"/>
      <c r="AI39" s="132"/>
      <c r="AJ39" s="132"/>
      <c r="AK39" s="132"/>
      <c r="AL39" s="132"/>
    </row>
    <row r="40" spans="1:38" ht="15.75" customHeight="1">
      <c r="A40" s="132"/>
      <c r="B40" s="132"/>
      <c r="C40" s="132"/>
      <c r="D40" s="132"/>
      <c r="E40" s="117"/>
      <c r="F40" s="227"/>
      <c r="G40" s="132"/>
      <c r="H40" s="132"/>
      <c r="I40" s="129"/>
      <c r="J40" s="132"/>
      <c r="K40" s="132"/>
      <c r="L40" s="132"/>
      <c r="M40" s="132"/>
      <c r="N40" s="132"/>
      <c r="O40" s="95"/>
      <c r="P40" s="186"/>
      <c r="Q40" s="117"/>
      <c r="R40" s="117"/>
      <c r="S40" s="95"/>
      <c r="T40" s="95"/>
      <c r="U40" s="95"/>
      <c r="V40" s="95"/>
      <c r="W40" s="95"/>
      <c r="X40" s="95"/>
      <c r="Y40" s="95"/>
      <c r="Z40" s="95"/>
      <c r="AA40" s="95"/>
      <c r="AB40" s="132"/>
      <c r="AC40" s="132"/>
      <c r="AD40" s="95"/>
      <c r="AE40" s="95"/>
      <c r="AF40" s="117"/>
      <c r="AG40" s="95"/>
      <c r="AH40" s="95"/>
      <c r="AI40" s="132"/>
      <c r="AJ40" s="132"/>
      <c r="AK40" s="132"/>
      <c r="AL40" s="132"/>
    </row>
    <row r="41" spans="1:38" ht="15.75" customHeight="1">
      <c r="A41" s="142" t="s">
        <v>322</v>
      </c>
      <c r="B41" s="343" t="s">
        <v>323</v>
      </c>
      <c r="C41" s="344"/>
      <c r="D41" s="345"/>
      <c r="E41" s="142" t="s">
        <v>324</v>
      </c>
      <c r="F41" s="346"/>
      <c r="G41" s="346"/>
      <c r="H41" s="346"/>
      <c r="I41" s="346"/>
      <c r="J41" s="346"/>
      <c r="K41" s="346"/>
      <c r="L41" s="346"/>
      <c r="M41" s="346"/>
      <c r="N41" s="346"/>
      <c r="O41" s="347"/>
      <c r="P41" s="348"/>
      <c r="Q41" s="95" t="s">
        <v>325</v>
      </c>
      <c r="R41" s="95"/>
      <c r="S41" s="95"/>
      <c r="T41" s="95"/>
      <c r="U41" s="95"/>
      <c r="V41" s="95"/>
      <c r="W41" s="95"/>
      <c r="X41" s="95"/>
      <c r="Y41" s="95"/>
      <c r="AC41" s="95"/>
      <c r="AD41" s="132"/>
      <c r="AE41" s="132"/>
      <c r="AF41" s="132"/>
      <c r="AG41" s="132"/>
      <c r="AH41" s="132"/>
      <c r="AI41" s="132"/>
      <c r="AJ41" s="132"/>
    </row>
    <row r="42" spans="1:38" ht="15.75" customHeight="1">
      <c r="A42" s="142" t="s">
        <v>1637</v>
      </c>
      <c r="B42" s="440"/>
      <c r="C42" s="441"/>
      <c r="E42" s="142"/>
      <c r="F42" s="346"/>
      <c r="G42" s="346"/>
      <c r="H42" s="346"/>
      <c r="I42" s="346"/>
      <c r="J42" s="346"/>
      <c r="K42" s="346"/>
      <c r="L42" s="346"/>
      <c r="M42" s="346"/>
      <c r="N42" s="346"/>
      <c r="O42" s="347"/>
      <c r="P42" s="348"/>
      <c r="Q42" s="95"/>
      <c r="R42" s="95"/>
      <c r="S42" s="95"/>
      <c r="T42" s="95"/>
      <c r="U42" s="95"/>
      <c r="V42" s="95"/>
      <c r="W42" s="95"/>
      <c r="X42" s="95"/>
      <c r="Y42" s="95"/>
      <c r="AC42" s="95"/>
      <c r="AD42" s="132"/>
      <c r="AE42" s="132"/>
      <c r="AF42" s="132"/>
      <c r="AG42" s="132"/>
      <c r="AH42" s="132"/>
      <c r="AI42" s="132"/>
      <c r="AJ42" s="132"/>
    </row>
    <row r="43" spans="1:38" ht="15.75" customHeight="1">
      <c r="A43" s="142" t="s">
        <v>326</v>
      </c>
      <c r="B43" s="95"/>
      <c r="C43" s="95"/>
      <c r="D43" s="95"/>
      <c r="E43" s="95"/>
      <c r="F43" s="95"/>
      <c r="G43" s="95"/>
      <c r="H43" s="95"/>
      <c r="I43" s="95"/>
      <c r="J43" s="95"/>
      <c r="K43" s="95"/>
      <c r="L43" s="95"/>
      <c r="M43" s="95"/>
      <c r="N43" s="95"/>
      <c r="O43" s="95"/>
      <c r="P43" s="95"/>
      <c r="Q43" s="95"/>
      <c r="R43" s="95"/>
      <c r="S43" s="95"/>
      <c r="T43" s="95"/>
      <c r="U43" s="95"/>
      <c r="V43" s="95"/>
      <c r="W43" s="95"/>
      <c r="X43" s="95"/>
      <c r="Y43" s="95"/>
      <c r="Z43" s="95"/>
      <c r="AA43" s="95"/>
      <c r="AB43" s="95"/>
      <c r="AC43" s="95"/>
      <c r="AD43" s="95"/>
      <c r="AE43" s="95"/>
      <c r="AF43" s="402" t="s">
        <v>726</v>
      </c>
      <c r="AG43" s="403"/>
      <c r="AH43" s="213">
        <f>SUM(F11:F20,O11:O17,X11:X23)</f>
        <v>10395</v>
      </c>
      <c r="AI43" s="132"/>
      <c r="AJ43" s="132"/>
      <c r="AK43" s="132"/>
      <c r="AL43" s="132"/>
    </row>
    <row r="44" spans="1:38" ht="15.75" customHeight="1">
      <c r="A44" s="142" t="s">
        <v>328</v>
      </c>
      <c r="B44" s="95"/>
      <c r="C44" s="95"/>
      <c r="D44" s="95"/>
      <c r="E44" s="95"/>
      <c r="F44" s="95"/>
      <c r="G44" s="95"/>
      <c r="H44" s="95"/>
      <c r="I44" s="95"/>
      <c r="J44" s="95"/>
      <c r="K44" s="95"/>
      <c r="L44" s="95"/>
      <c r="M44" s="95"/>
      <c r="N44" s="95"/>
      <c r="O44" s="95"/>
      <c r="P44" s="95"/>
      <c r="Q44" s="95"/>
      <c r="R44" s="95"/>
      <c r="S44" s="95"/>
      <c r="T44" s="95"/>
      <c r="U44" s="95"/>
      <c r="V44" s="95"/>
      <c r="W44" s="95"/>
      <c r="X44" s="95"/>
      <c r="Y44" s="95"/>
      <c r="Z44" s="95"/>
      <c r="AA44" s="95"/>
      <c r="AB44" s="95"/>
      <c r="AC44" s="95"/>
      <c r="AD44" s="95"/>
      <c r="AE44" s="95"/>
      <c r="AF44" s="187" t="s">
        <v>727</v>
      </c>
      <c r="AG44" s="227"/>
      <c r="AH44" s="214">
        <f>SUM(AG13:AG14)</f>
        <v>195</v>
      </c>
      <c r="AI44" s="95"/>
      <c r="AJ44" s="95"/>
      <c r="AK44" s="132"/>
      <c r="AL44" s="132"/>
    </row>
    <row r="45" spans="1:38" ht="15.75" customHeight="1">
      <c r="A45" s="142" t="s">
        <v>330</v>
      </c>
      <c r="B45" s="95"/>
      <c r="C45" s="95"/>
      <c r="D45" s="95"/>
      <c r="E45" s="95"/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  <c r="T45" s="95"/>
      <c r="U45" s="95"/>
      <c r="V45" s="95"/>
      <c r="W45" s="95"/>
      <c r="X45" s="95"/>
      <c r="Y45" s="95"/>
      <c r="Z45" s="95"/>
      <c r="AA45" s="95"/>
      <c r="AB45" s="95"/>
      <c r="AC45" s="95"/>
      <c r="AD45" s="95"/>
      <c r="AE45" s="95"/>
      <c r="AF45" s="189" t="s">
        <v>331</v>
      </c>
      <c r="AG45" s="190"/>
      <c r="AH45" s="215">
        <f>SUM(AH43:AH44)</f>
        <v>10590</v>
      </c>
      <c r="AI45" s="95"/>
      <c r="AJ45" s="95"/>
      <c r="AK45" s="95"/>
      <c r="AL45" s="95"/>
    </row>
    <row r="46" spans="1:38" ht="15.75" customHeight="1">
      <c r="A46" s="142" t="s">
        <v>1686</v>
      </c>
      <c r="B46" s="95"/>
      <c r="C46" s="95"/>
      <c r="D46" s="95"/>
      <c r="E46" s="95"/>
      <c r="F46" s="95"/>
      <c r="G46" s="95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  <c r="T46" s="95"/>
      <c r="U46" s="95"/>
      <c r="V46" s="95"/>
      <c r="W46" s="95"/>
      <c r="X46" s="95"/>
      <c r="Y46" s="95"/>
      <c r="Z46" s="95"/>
      <c r="AA46" s="95"/>
      <c r="AB46" s="95"/>
      <c r="AC46" s="95"/>
      <c r="AD46" s="95"/>
      <c r="AE46" s="95"/>
      <c r="AF46" s="95"/>
      <c r="AG46" s="95"/>
      <c r="AH46" s="95"/>
      <c r="AI46" s="95"/>
      <c r="AJ46" s="95"/>
      <c r="AK46" s="95"/>
      <c r="AL46" s="95"/>
    </row>
  </sheetData>
  <sheetProtection algorithmName="SHA-512" hashValue="BfbCuyhQmpqsma6soVhClZb/+y8VwDrWbKRHV5k2fSyyqZfHNn0zEN14Fqav6z2ySOReIMJNzyh/YevtW2kLpQ==" saltValue="1NTBJEC/GiE5JXT9WlF6Wg==" spinCount="100000" sheet="1" scenarios="1" formatCells="0" autoFilter="0"/>
  <protectedRanges>
    <protectedRange sqref="P40" name="範囲1"/>
    <protectedRange sqref="X43:Y44 AA43:AA44" name="範囲1_1"/>
  </protectedRanges>
  <mergeCells count="93">
    <mergeCell ref="AB12:AC12"/>
    <mergeCell ref="A14:B20"/>
    <mergeCell ref="C14:D14"/>
    <mergeCell ref="L14:M14"/>
    <mergeCell ref="U14:V14"/>
    <mergeCell ref="C16:D16"/>
    <mergeCell ref="L16:M16"/>
    <mergeCell ref="S16:T18"/>
    <mergeCell ref="C19:D19"/>
    <mergeCell ref="S19:T23"/>
    <mergeCell ref="U19:V19"/>
    <mergeCell ref="C20:D20"/>
    <mergeCell ref="U20:V20"/>
    <mergeCell ref="U21:V21"/>
    <mergeCell ref="U22:V22"/>
    <mergeCell ref="U23:V23"/>
    <mergeCell ref="AB13:AC14"/>
    <mergeCell ref="AD13:AE13"/>
    <mergeCell ref="AD14:AE14"/>
    <mergeCell ref="C15:D15"/>
    <mergeCell ref="F15:G15"/>
    <mergeCell ref="L15:M15"/>
    <mergeCell ref="O15:P15"/>
    <mergeCell ref="U15:V15"/>
    <mergeCell ref="X15:Y15"/>
    <mergeCell ref="AB10:AH11"/>
    <mergeCell ref="A11:B13"/>
    <mergeCell ref="C11:D11"/>
    <mergeCell ref="J11:K16"/>
    <mergeCell ref="L11:M11"/>
    <mergeCell ref="S11:T12"/>
    <mergeCell ref="U11:V11"/>
    <mergeCell ref="C12:D12"/>
    <mergeCell ref="L12:M12"/>
    <mergeCell ref="A10:B10"/>
    <mergeCell ref="C10:D10"/>
    <mergeCell ref="J10:K10"/>
    <mergeCell ref="L10:M10"/>
    <mergeCell ref="S10:T10"/>
    <mergeCell ref="U12:V12"/>
    <mergeCell ref="AD12:AE12"/>
    <mergeCell ref="X7:AA7"/>
    <mergeCell ref="AK7:AL7"/>
    <mergeCell ref="A7:C7"/>
    <mergeCell ref="D7:F7"/>
    <mergeCell ref="G7:K7"/>
    <mergeCell ref="L7:N7"/>
    <mergeCell ref="O7:P7"/>
    <mergeCell ref="R7:U7"/>
    <mergeCell ref="V7:W7"/>
    <mergeCell ref="AB7:AH7"/>
    <mergeCell ref="AK5:AL5"/>
    <mergeCell ref="D6:F6"/>
    <mergeCell ref="G6:K6"/>
    <mergeCell ref="L6:N6"/>
    <mergeCell ref="O6:P6"/>
    <mergeCell ref="R6:U6"/>
    <mergeCell ref="V6:W6"/>
    <mergeCell ref="X6:AA6"/>
    <mergeCell ref="AB6:AH6"/>
    <mergeCell ref="X4:Z4"/>
    <mergeCell ref="AA4:AC4"/>
    <mergeCell ref="AD4:AG4"/>
    <mergeCell ref="A5:C5"/>
    <mergeCell ref="D5:F5"/>
    <mergeCell ref="G5:T5"/>
    <mergeCell ref="U5:W5"/>
    <mergeCell ref="X5:Z5"/>
    <mergeCell ref="AA5:AC5"/>
    <mergeCell ref="AD5:AG5"/>
    <mergeCell ref="A2:B2"/>
    <mergeCell ref="C2:G2"/>
    <mergeCell ref="J2:M2"/>
    <mergeCell ref="O2:W2"/>
    <mergeCell ref="D4:F4"/>
    <mergeCell ref="G4:T4"/>
    <mergeCell ref="U4:W4"/>
    <mergeCell ref="X23:Y23"/>
    <mergeCell ref="X20:Y20"/>
    <mergeCell ref="C18:D18"/>
    <mergeCell ref="U10:V10"/>
    <mergeCell ref="C17:D17"/>
    <mergeCell ref="J17:K17"/>
    <mergeCell ref="L17:M17"/>
    <mergeCell ref="U17:V17"/>
    <mergeCell ref="U18:V18"/>
    <mergeCell ref="C13:D13"/>
    <mergeCell ref="L13:M13"/>
    <mergeCell ref="S13:T15"/>
    <mergeCell ref="U13:V13"/>
    <mergeCell ref="U16:V16"/>
    <mergeCell ref="F17:G17"/>
    <mergeCell ref="X17:Y17"/>
  </mergeCells>
  <phoneticPr fontId="3"/>
  <dataValidations count="33">
    <dataValidation type="whole" errorStyle="information" allowBlank="1" showErrorMessage="1" errorTitle="定数オーバー" error="定数オーバーです。" sqref="AH13:AH14 G11:G14 Y21:Y22 P11:P14 P16:P17 G18:G20 G16 Y18:Y19 Y11:Y14 Y16" xr:uid="{F1723133-EAE4-42BE-8348-77B8783B0F72}">
      <formula1>0</formula1>
      <formula2>F11</formula2>
    </dataValidation>
    <dataValidation allowBlank="1" showInputMessage="1" showErrorMessage="1" prompt="あおなえ" sqref="AF14" xr:uid="{464AD86F-5E7F-4504-9067-8C51F6B9BA9C}"/>
    <dataValidation allowBlank="1" showInputMessage="1" showErrorMessage="1" prompt="おくしり" sqref="AF13" xr:uid="{21FA58BF-C585-4C04-BAEB-7A6E65E77B10}"/>
    <dataValidation allowBlank="1" showInputMessage="1" showErrorMessage="1" prompt="おとべ" sqref="W11" xr:uid="{EBC97F1E-8882-443E-BB30-D423055D8166}"/>
    <dataValidation allowBlank="1" showInputMessage="1" showErrorMessage="1" prompt="わかまつ" sqref="N14" xr:uid="{ECFD8AC5-51E6-43BA-8E10-9FABEAC00704}"/>
    <dataValidation allowBlank="1" showInputMessage="1" showErrorMessage="1" prompt="きたひやま" sqref="N13" xr:uid="{E75E4803-4E29-4C24-85C2-31535B786DDE}"/>
    <dataValidation allowBlank="1" showInputMessage="1" showErrorMessage="1" prompt="せたな" sqref="N11" xr:uid="{B9833BBD-37AF-453E-A72E-B4465DF0DA16}"/>
    <dataValidation allowBlank="1" showInputMessage="1" showErrorMessage="1" prompt="にわ" sqref="N12" xr:uid="{21532994-0E5D-4F4B-8A2F-F5EA17E9C93F}"/>
    <dataValidation allowBlank="1" showInputMessage="1" showErrorMessage="1" prompt="いまかね" sqref="N17" xr:uid="{E69B7639-DD16-4B27-A024-F477D1DD3049}"/>
    <dataValidation allowBlank="1" showInputMessage="1" showErrorMessage="1" prompt="みやの" sqref="N15" xr:uid="{0CE8D85D-1407-4810-BDCD-B39DC1BC4496}"/>
    <dataValidation allowBlank="1" showInputMessage="1" showErrorMessage="1" prompt="くどお" sqref="N16" xr:uid="{FB139A95-78CC-41FB-B809-6F316834AEEC}"/>
    <dataValidation allowBlank="1" showInputMessage="1" showErrorMessage="1" prompt="とよはま" sqref="W12" xr:uid="{6F9A56C9-E0EF-4DFA-A519-9D20A5ED7EF4}"/>
    <dataValidation allowBlank="1" showInputMessage="1" showErrorMessage="1" prompt="あっさぶ" sqref="W16" xr:uid="{1C7B7259-18B1-45A2-A581-DCFDCECF85D9}"/>
    <dataValidation allowBlank="1" showInputMessage="1" showErrorMessage="1" prompt="みずほり" sqref="W15" xr:uid="{A2DC2F05-EAF6-46E1-BF32-E356F0B95893}"/>
    <dataValidation allowBlank="1" showInputMessage="1" showErrorMessage="1" prompt="おやま" sqref="W14" xr:uid="{E16EE50D-520E-4EE9-8701-5DCF7ECAFCCC}"/>
    <dataValidation allowBlank="1" showInputMessage="1" showErrorMessage="1" prompt="えさし" sqref="W13" xr:uid="{3D45F342-9DF5-48C2-B745-F3FFDEB190EB}"/>
    <dataValidation allowBlank="1" showInputMessage="1" showErrorMessage="1" prompt="うずらまち" sqref="W17" xr:uid="{6255B5B5-6D84-4F80-ADD7-CD0D7F6D4B1D}"/>
    <dataValidation allowBlank="1" showInputMessage="1" showErrorMessage="1" prompt="たて" sqref="W18" xr:uid="{ED048E0D-15D2-4520-9A8B-978DF004B33A}"/>
    <dataValidation allowBlank="1" showInputMessage="1" showErrorMessage="1" prompt="ゆのたい" sqref="W19" xr:uid="{3CE5CF99-D989-4D1F-81B1-D898563014CE}"/>
    <dataValidation allowBlank="1" showInputMessage="1" showErrorMessage="1" prompt="ふたまた" sqref="E13" xr:uid="{46AE1EC6-E8B2-4DDC-9BFB-3E2B3FE74A12}"/>
    <dataValidation allowBlank="1" showInputMessage="1" showErrorMessage="1" prompt="しずかり" sqref="E12" xr:uid="{26DCFEBF-7F3C-42E4-9D08-58C854C95AC7}"/>
    <dataValidation allowBlank="1" showInputMessage="1" showErrorMessage="1" prompt="おしゃまんべ" sqref="E11" xr:uid="{EEB9CA90-18C8-4267-8939-D0092A000519}"/>
    <dataValidation allowBlank="1" showInputMessage="1" showErrorMessage="1" prompt="おとしべ" sqref="E14" xr:uid="{EF37482A-B873-4A4A-9EAA-297399DC0FE1}"/>
    <dataValidation allowBlank="1" showInputMessage="1" showErrorMessage="1" prompt="くまいし" sqref="E20" xr:uid="{BBB583D4-C8ED-4610-9FB3-B3C8A6A8A281}"/>
    <dataValidation allowBlank="1" showInputMessage="1" showErrorMessage="1" prompt="くろいわ" sqref="E18" xr:uid="{D8300512-1D6F-431F-88B9-14B2F81BF6F2}"/>
    <dataValidation allowBlank="1" showInputMessage="1" showErrorMessage="1" prompt="やまざき" sqref="E17" xr:uid="{82589DDB-E8C5-4344-8B63-775BEE047E57}"/>
    <dataValidation allowBlank="1" showInputMessage="1" showErrorMessage="1" prompt="やくも" sqref="E16" xr:uid="{EB8F1626-68EC-4623-A523-DBDFAA35BA6B}"/>
    <dataValidation allowBlank="1" showInputMessage="1" showErrorMessage="1" prompt="あいぬま" sqref="E19" xr:uid="{85018AB1-C265-489B-860F-5129610128B8}"/>
    <dataValidation allowBlank="1" showInputMessage="1" showErrorMessage="1" prompt="やまこし" sqref="E15" xr:uid="{692F1A7E-7BA2-48DB-899C-22175704EEF5}"/>
    <dataValidation allowBlank="1" showInputMessage="1" showErrorMessage="1" prompt="ひやまいしざき" sqref="W22" xr:uid="{613EFD66-D8CE-42F2-B107-4C8FDEFDD075}"/>
    <dataValidation allowBlank="1" showInputMessage="1" showErrorMessage="1" prompt="かみのくに" sqref="W21" xr:uid="{3FAF84EC-9D29-4C67-88AB-140F1DBED1BB}"/>
    <dataValidation allowBlank="1" showInputMessage="1" showErrorMessage="1" prompt="かつらおか" sqref="W20" xr:uid="{F6A7B4B3-EE9C-400E-B5D9-521AEE261E55}"/>
    <dataValidation allowBlank="1" showInputMessage="1" showErrorMessage="1" prompt="ちいさご" sqref="W23" xr:uid="{0263CB55-CF69-40AA-976E-89154BFD5BC4}"/>
  </dataValidations>
  <hyperlinks>
    <hyperlink ref="AK5" location="表紙!A1" display="表紙へ戻る" xr:uid="{5BD43479-508A-45B5-A26A-EB40BDF3F2B0}"/>
    <hyperlink ref="AK7:AL7" location="変更履歴!A1" display="変更履歴へ" xr:uid="{117B7D28-527A-4411-8EE7-218E897D0997}"/>
  </hyperlinks>
  <printOptions horizontalCentered="1" verticalCentered="1"/>
  <pageMargins left="0.19685039370078741" right="0.19685039370078741" top="0.31496062992125984" bottom="0.31496062992125984" header="0.19685039370078741" footer="0.19685039370078741"/>
  <pageSetup paperSize="9" scale="80" orientation="landscape" cellComments="asDisplayed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73FC0-0CC4-4C26-A1F7-12FCB25B0C23}">
  <sheetPr>
    <pageSetUpPr fitToPage="1"/>
  </sheetPr>
  <dimension ref="A1:AL46"/>
  <sheetViews>
    <sheetView showGridLines="0" showZeros="0" view="pageBreakPreview" zoomScale="75" zoomScaleNormal="75" zoomScaleSheetLayoutView="75" workbookViewId="0"/>
  </sheetViews>
  <sheetFormatPr defaultColWidth="8.08203125" defaultRowHeight="12" customHeight="1"/>
  <cols>
    <col min="1" max="2" width="3.9140625" style="53" customWidth="1"/>
    <col min="3" max="4" width="2.6640625" style="53" customWidth="1"/>
    <col min="5" max="5" width="8.6640625" style="53" customWidth="1"/>
    <col min="6" max="6" width="6" style="53" customWidth="1"/>
    <col min="7" max="7" width="7.58203125" style="53" customWidth="1"/>
    <col min="8" max="8" width="8.9140625" style="53" hidden="1" customWidth="1"/>
    <col min="9" max="9" width="1.9140625" style="53" customWidth="1"/>
    <col min="10" max="11" width="3.9140625" style="53" customWidth="1"/>
    <col min="12" max="13" width="2.6640625" style="53" customWidth="1"/>
    <col min="14" max="14" width="8.6640625" style="53" customWidth="1"/>
    <col min="15" max="15" width="6" style="53" customWidth="1"/>
    <col min="16" max="16" width="7.58203125" style="53" customWidth="1"/>
    <col min="17" max="17" width="8.9140625" style="53" hidden="1" customWidth="1"/>
    <col min="18" max="18" width="1.9140625" style="53" customWidth="1"/>
    <col min="19" max="20" width="3.9140625" style="53" customWidth="1"/>
    <col min="21" max="22" width="2.6640625" style="53" customWidth="1"/>
    <col min="23" max="23" width="8.6640625" style="53" customWidth="1"/>
    <col min="24" max="24" width="6" style="53" customWidth="1"/>
    <col min="25" max="25" width="7.58203125" style="53" customWidth="1"/>
    <col min="26" max="26" width="8.9140625" style="53" hidden="1" customWidth="1"/>
    <col min="27" max="27" width="1.9140625" style="53" customWidth="1"/>
    <col min="28" max="29" width="3.9140625" style="53" customWidth="1"/>
    <col min="30" max="31" width="2.6640625" style="53" customWidth="1"/>
    <col min="32" max="32" width="8.6640625" style="53" customWidth="1"/>
    <col min="33" max="33" width="6" style="53" customWidth="1"/>
    <col min="34" max="34" width="7.58203125" style="53" customWidth="1"/>
    <col min="35" max="35" width="8.9140625" style="53" hidden="1" customWidth="1"/>
    <col min="36" max="36" width="1.9140625" style="53" customWidth="1"/>
    <col min="37" max="16384" width="8.08203125" style="53"/>
  </cols>
  <sheetData>
    <row r="1" spans="1:38" ht="3.75" customHeight="1">
      <c r="A1" s="95"/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132"/>
      <c r="AA1" s="132"/>
      <c r="AB1" s="132"/>
      <c r="AC1" s="132"/>
      <c r="AD1" s="95"/>
      <c r="AE1" s="95"/>
      <c r="AF1" s="95"/>
      <c r="AG1" s="95"/>
      <c r="AH1" s="95"/>
      <c r="AI1" s="95"/>
      <c r="AJ1" s="95"/>
      <c r="AK1" s="95"/>
      <c r="AL1" s="95"/>
    </row>
    <row r="2" spans="1:38" ht="18" customHeight="1">
      <c r="A2" s="560">
        <v>5</v>
      </c>
      <c r="B2" s="561"/>
      <c r="C2" s="562" t="s">
        <v>728</v>
      </c>
      <c r="D2" s="563"/>
      <c r="E2" s="563"/>
      <c r="F2" s="563"/>
      <c r="G2" s="563"/>
      <c r="H2" s="151"/>
      <c r="I2" s="95"/>
      <c r="J2" s="564">
        <v>46174</v>
      </c>
      <c r="K2" s="564"/>
      <c r="L2" s="564"/>
      <c r="M2" s="564"/>
      <c r="N2" s="430"/>
      <c r="O2" s="565" t="s">
        <v>92</v>
      </c>
      <c r="P2" s="565"/>
      <c r="Q2" s="565"/>
      <c r="R2" s="565"/>
      <c r="S2" s="565"/>
      <c r="T2" s="565"/>
      <c r="U2" s="565"/>
      <c r="V2" s="565"/>
      <c r="W2" s="565"/>
      <c r="X2" s="95"/>
      <c r="Y2" s="3" t="s">
        <v>93</v>
      </c>
      <c r="Z2" s="95"/>
      <c r="AA2" s="95"/>
      <c r="AB2" s="95"/>
      <c r="AC2" s="95"/>
      <c r="AD2" s="95"/>
      <c r="AE2" s="95"/>
      <c r="AF2" s="96"/>
      <c r="AG2" s="97"/>
      <c r="AH2" s="98" t="s">
        <v>94</v>
      </c>
      <c r="AI2" s="95"/>
      <c r="AJ2" s="95"/>
      <c r="AK2" s="95"/>
      <c r="AL2" s="95"/>
    </row>
    <row r="3" spans="1:38" ht="4.5" customHeight="1" thickBot="1">
      <c r="A3" s="130"/>
      <c r="B3" s="130"/>
      <c r="C3" s="130"/>
      <c r="D3" s="130"/>
      <c r="E3" s="130"/>
      <c r="F3" s="130"/>
      <c r="G3" s="130"/>
      <c r="H3" s="132">
        <v>201</v>
      </c>
      <c r="I3" s="3"/>
      <c r="J3" s="3"/>
      <c r="K3" s="3"/>
      <c r="L3" s="3"/>
      <c r="M3" s="3"/>
      <c r="N3" s="3"/>
      <c r="O3" s="3"/>
      <c r="P3" s="3"/>
      <c r="Q3" s="3"/>
      <c r="R3" s="132"/>
      <c r="S3" s="3"/>
      <c r="T3" s="3"/>
      <c r="U3" s="3"/>
      <c r="V3" s="3"/>
      <c r="W3" s="3"/>
      <c r="X3" s="3"/>
      <c r="Y3" s="3"/>
      <c r="Z3" s="152"/>
      <c r="AA3" s="132"/>
      <c r="AB3" s="132"/>
      <c r="AC3" s="132"/>
      <c r="AD3" s="3"/>
      <c r="AE3" s="3"/>
      <c r="AF3" s="3"/>
      <c r="AG3" s="3"/>
      <c r="AH3" s="3"/>
      <c r="AI3" s="3"/>
      <c r="AJ3" s="3"/>
      <c r="AK3" s="3"/>
      <c r="AL3" s="3"/>
    </row>
    <row r="4" spans="1:38" ht="13.25" customHeight="1" thickTop="1">
      <c r="A4" s="100" t="s">
        <v>95</v>
      </c>
      <c r="B4" s="101"/>
      <c r="C4" s="102"/>
      <c r="D4" s="566" t="s">
        <v>96</v>
      </c>
      <c r="E4" s="567"/>
      <c r="F4" s="568"/>
      <c r="G4" s="566" t="s">
        <v>97</v>
      </c>
      <c r="H4" s="567"/>
      <c r="I4" s="567"/>
      <c r="J4" s="567"/>
      <c r="K4" s="567"/>
      <c r="L4" s="567"/>
      <c r="M4" s="567"/>
      <c r="N4" s="567"/>
      <c r="O4" s="567"/>
      <c r="P4" s="567"/>
      <c r="Q4" s="567"/>
      <c r="R4" s="567"/>
      <c r="S4" s="567"/>
      <c r="T4" s="567"/>
      <c r="U4" s="569" t="s">
        <v>333</v>
      </c>
      <c r="V4" s="567"/>
      <c r="W4" s="567"/>
      <c r="X4" s="566" t="s">
        <v>99</v>
      </c>
      <c r="Y4" s="567"/>
      <c r="Z4" s="607"/>
      <c r="AA4" s="608" t="s">
        <v>4</v>
      </c>
      <c r="AB4" s="609"/>
      <c r="AC4" s="609"/>
      <c r="AD4" s="609" t="s">
        <v>100</v>
      </c>
      <c r="AE4" s="609"/>
      <c r="AF4" s="609"/>
      <c r="AG4" s="609"/>
      <c r="AH4" s="103" t="s">
        <v>101</v>
      </c>
      <c r="AI4" s="132"/>
      <c r="AJ4" s="132"/>
      <c r="AK4" s="132"/>
      <c r="AL4" s="132"/>
    </row>
    <row r="5" spans="1:38" ht="24.75" customHeight="1" thickBot="1">
      <c r="A5" s="572"/>
      <c r="B5" s="573"/>
      <c r="C5" s="574"/>
      <c r="D5" s="575" t="str">
        <f>表紙!E5</f>
        <v/>
      </c>
      <c r="E5" s="576"/>
      <c r="F5" s="576"/>
      <c r="G5" s="577">
        <f>表紙!D6</f>
        <v>0</v>
      </c>
      <c r="H5" s="578"/>
      <c r="I5" s="578"/>
      <c r="J5" s="578"/>
      <c r="K5" s="578"/>
      <c r="L5" s="578"/>
      <c r="M5" s="578"/>
      <c r="N5" s="578"/>
      <c r="O5" s="578"/>
      <c r="P5" s="578"/>
      <c r="Q5" s="578"/>
      <c r="R5" s="578"/>
      <c r="S5" s="578"/>
      <c r="T5" s="578"/>
      <c r="U5" s="579">
        <f>表紙!D7</f>
        <v>0</v>
      </c>
      <c r="V5" s="580"/>
      <c r="W5" s="580"/>
      <c r="X5" s="623">
        <f>表紙!D8</f>
        <v>0</v>
      </c>
      <c r="Y5" s="624"/>
      <c r="Z5" s="625"/>
      <c r="AA5" s="626">
        <f>表紙!K4</f>
        <v>0</v>
      </c>
      <c r="AB5" s="627"/>
      <c r="AC5" s="627"/>
      <c r="AD5" s="622">
        <f>表紙!L4</f>
        <v>0</v>
      </c>
      <c r="AE5" s="622"/>
      <c r="AF5" s="622"/>
      <c r="AG5" s="622"/>
      <c r="AH5" s="104">
        <f>表紙!P4</f>
        <v>0</v>
      </c>
      <c r="AI5" s="95"/>
      <c r="AJ5" s="95"/>
      <c r="AK5" s="610" t="s">
        <v>102</v>
      </c>
      <c r="AL5" s="610"/>
    </row>
    <row r="6" spans="1:38" ht="13.5" customHeight="1" thickTop="1">
      <c r="A6" s="100" t="s">
        <v>103</v>
      </c>
      <c r="B6" s="101"/>
      <c r="C6" s="102"/>
      <c r="D6" s="566" t="s">
        <v>104</v>
      </c>
      <c r="E6" s="567"/>
      <c r="F6" s="568"/>
      <c r="G6" s="566" t="s">
        <v>105</v>
      </c>
      <c r="H6" s="567"/>
      <c r="I6" s="567"/>
      <c r="J6" s="567"/>
      <c r="K6" s="568"/>
      <c r="L6" s="697" t="s">
        <v>729</v>
      </c>
      <c r="M6" s="698"/>
      <c r="N6" s="698"/>
      <c r="O6" s="697" t="s">
        <v>335</v>
      </c>
      <c r="P6" s="699"/>
      <c r="Q6" s="153"/>
      <c r="R6" s="701"/>
      <c r="S6" s="701"/>
      <c r="T6" s="701"/>
      <c r="U6" s="702"/>
      <c r="V6" s="700"/>
      <c r="W6" s="701"/>
      <c r="X6" s="566" t="s">
        <v>106</v>
      </c>
      <c r="Y6" s="567"/>
      <c r="Z6" s="567"/>
      <c r="AA6" s="628"/>
      <c r="AB6" s="629" t="s">
        <v>107</v>
      </c>
      <c r="AC6" s="630"/>
      <c r="AD6" s="630"/>
      <c r="AE6" s="630"/>
      <c r="AF6" s="630"/>
      <c r="AG6" s="630"/>
      <c r="AH6" s="631"/>
      <c r="AI6" s="132"/>
      <c r="AJ6" s="132"/>
      <c r="AK6" s="132"/>
      <c r="AL6" s="132"/>
    </row>
    <row r="7" spans="1:38" ht="24.75" customHeight="1" thickBot="1">
      <c r="A7" s="614"/>
      <c r="B7" s="615"/>
      <c r="C7" s="616"/>
      <c r="D7" s="617">
        <f>表紙!J25</f>
        <v>0</v>
      </c>
      <c r="E7" s="618"/>
      <c r="F7" s="619"/>
      <c r="G7" s="617">
        <f>SUM(L7,O7)</f>
        <v>0</v>
      </c>
      <c r="H7" s="618"/>
      <c r="I7" s="618"/>
      <c r="J7" s="618"/>
      <c r="K7" s="619"/>
      <c r="L7" s="864">
        <f>O20</f>
        <v>0</v>
      </c>
      <c r="M7" s="865"/>
      <c r="N7" s="865"/>
      <c r="O7" s="864">
        <f>SUM(Y11:Y13,P24:P35,Y17:Y22,AH11:AH27)</f>
        <v>0</v>
      </c>
      <c r="P7" s="866"/>
      <c r="Q7" s="154"/>
      <c r="R7" s="788"/>
      <c r="S7" s="788"/>
      <c r="T7" s="788"/>
      <c r="U7" s="789"/>
      <c r="V7" s="781"/>
      <c r="W7" s="782"/>
      <c r="X7" s="620">
        <f>表紙!D9</f>
        <v>0</v>
      </c>
      <c r="Y7" s="621"/>
      <c r="Z7" s="621"/>
      <c r="AA7" s="621"/>
      <c r="AB7" s="632">
        <f>表紙!D10</f>
        <v>0</v>
      </c>
      <c r="AC7" s="580"/>
      <c r="AD7" s="580"/>
      <c r="AE7" s="580"/>
      <c r="AF7" s="580"/>
      <c r="AG7" s="580"/>
      <c r="AH7" s="633"/>
      <c r="AI7" s="95"/>
      <c r="AJ7" s="95"/>
      <c r="AK7" s="610" t="s">
        <v>108</v>
      </c>
      <c r="AL7" s="610"/>
    </row>
    <row r="8" spans="1:38" ht="15" hidden="1" customHeight="1">
      <c r="A8" s="114"/>
      <c r="B8" s="114"/>
      <c r="C8" s="95"/>
      <c r="D8" s="115"/>
      <c r="E8" s="115"/>
      <c r="F8" s="115"/>
      <c r="G8" s="115"/>
      <c r="H8" s="115"/>
      <c r="I8" s="115"/>
      <c r="J8" s="115"/>
      <c r="K8" s="115"/>
      <c r="L8" s="112"/>
      <c r="M8" s="112"/>
      <c r="N8" s="112"/>
      <c r="O8" s="112"/>
      <c r="P8" s="112"/>
      <c r="Q8" s="52"/>
      <c r="R8" s="52"/>
      <c r="S8" s="52"/>
      <c r="T8" s="52"/>
      <c r="U8" s="52"/>
      <c r="V8" s="112"/>
      <c r="W8" s="112"/>
      <c r="X8" s="95"/>
      <c r="Y8" s="95"/>
      <c r="Z8" s="95"/>
      <c r="AA8" s="95"/>
      <c r="AB8" s="95"/>
      <c r="AC8" s="117"/>
      <c r="AD8" s="117"/>
      <c r="AE8" s="117"/>
      <c r="AF8" s="95"/>
      <c r="AG8" s="95"/>
      <c r="AH8" s="95"/>
      <c r="AI8" s="95"/>
      <c r="AJ8" s="95"/>
      <c r="AK8" s="3"/>
      <c r="AL8" s="3"/>
    </row>
    <row r="9" spans="1:38" ht="15.75" customHeight="1" thickBot="1">
      <c r="A9" s="117" t="s">
        <v>730</v>
      </c>
      <c r="B9" s="117"/>
      <c r="C9" s="117"/>
      <c r="D9" s="117"/>
      <c r="E9" s="117"/>
      <c r="F9" s="117"/>
      <c r="G9" s="117"/>
      <c r="H9" s="117"/>
      <c r="I9" s="181"/>
      <c r="J9" s="117" t="s">
        <v>731</v>
      </c>
      <c r="K9" s="181"/>
      <c r="L9" s="117"/>
      <c r="M9" s="117"/>
      <c r="N9" s="117"/>
      <c r="O9" s="117"/>
      <c r="P9" s="117"/>
      <c r="Q9" s="117"/>
      <c r="R9" s="117"/>
      <c r="S9" s="156" t="s">
        <v>732</v>
      </c>
      <c r="T9" s="132"/>
      <c r="U9" s="132"/>
      <c r="V9" s="132"/>
      <c r="W9" s="117"/>
      <c r="X9" s="228"/>
      <c r="Y9" s="229"/>
      <c r="Z9" s="117"/>
      <c r="AA9" s="117"/>
      <c r="AB9" s="156" t="s">
        <v>733</v>
      </c>
      <c r="AC9" s="117"/>
      <c r="AD9" s="117"/>
      <c r="AE9" s="117"/>
      <c r="AF9" s="117"/>
      <c r="AG9" s="192"/>
      <c r="AH9" s="156"/>
      <c r="AI9" s="132"/>
      <c r="AJ9" s="132"/>
      <c r="AK9" s="132"/>
      <c r="AL9" s="132"/>
    </row>
    <row r="10" spans="1:38" ht="15.75" customHeight="1" thickTop="1">
      <c r="A10" s="768" t="s">
        <v>340</v>
      </c>
      <c r="B10" s="769"/>
      <c r="C10" s="770" t="s">
        <v>4</v>
      </c>
      <c r="D10" s="769"/>
      <c r="E10" s="230" t="s">
        <v>112</v>
      </c>
      <c r="F10" s="157" t="s">
        <v>341</v>
      </c>
      <c r="G10" s="158" t="s">
        <v>114</v>
      </c>
      <c r="H10" s="132"/>
      <c r="I10" s="132"/>
      <c r="J10" s="768" t="s">
        <v>340</v>
      </c>
      <c r="K10" s="769"/>
      <c r="L10" s="770" t="s">
        <v>4</v>
      </c>
      <c r="M10" s="769"/>
      <c r="N10" s="230" t="s">
        <v>112</v>
      </c>
      <c r="O10" s="157" t="s">
        <v>341</v>
      </c>
      <c r="P10" s="158" t="s">
        <v>114</v>
      </c>
      <c r="Q10" s="132"/>
      <c r="R10" s="132"/>
      <c r="S10" s="706" t="s">
        <v>340</v>
      </c>
      <c r="T10" s="707"/>
      <c r="U10" s="721" t="s">
        <v>4</v>
      </c>
      <c r="V10" s="707"/>
      <c r="W10" s="231" t="s">
        <v>112</v>
      </c>
      <c r="X10" s="160" t="s">
        <v>341</v>
      </c>
      <c r="Y10" s="161" t="s">
        <v>114</v>
      </c>
      <c r="Z10" s="132"/>
      <c r="AA10" s="132"/>
      <c r="AB10" s="706" t="s">
        <v>340</v>
      </c>
      <c r="AC10" s="707"/>
      <c r="AD10" s="721" t="s">
        <v>4</v>
      </c>
      <c r="AE10" s="707"/>
      <c r="AF10" s="159" t="s">
        <v>112</v>
      </c>
      <c r="AG10" s="162" t="s">
        <v>341</v>
      </c>
      <c r="AH10" s="163" t="s">
        <v>114</v>
      </c>
      <c r="AI10" s="132"/>
      <c r="AJ10" s="132"/>
      <c r="AK10" s="95"/>
      <c r="AL10" s="117"/>
    </row>
    <row r="11" spans="1:38" ht="15.75" customHeight="1">
      <c r="A11" s="771" t="s">
        <v>734</v>
      </c>
      <c r="B11" s="677"/>
      <c r="C11" s="666">
        <v>43020</v>
      </c>
      <c r="D11" s="793"/>
      <c r="E11" s="320" t="s">
        <v>1674</v>
      </c>
      <c r="F11" s="239">
        <v>2675</v>
      </c>
      <c r="G11" s="168"/>
      <c r="H11" s="132" t="s">
        <v>735</v>
      </c>
      <c r="I11" s="132"/>
      <c r="J11" s="771" t="s">
        <v>736</v>
      </c>
      <c r="K11" s="677"/>
      <c r="L11" s="674">
        <v>43250</v>
      </c>
      <c r="M11" s="790"/>
      <c r="N11" s="320" t="s">
        <v>737</v>
      </c>
      <c r="O11" s="239">
        <v>1780</v>
      </c>
      <c r="P11" s="233"/>
      <c r="Q11" s="132" t="s">
        <v>738</v>
      </c>
      <c r="R11" s="132"/>
      <c r="S11" s="676" t="s">
        <v>736</v>
      </c>
      <c r="T11" s="677"/>
      <c r="U11" s="674">
        <v>17040</v>
      </c>
      <c r="V11" s="790"/>
      <c r="W11" s="320" t="s">
        <v>739</v>
      </c>
      <c r="X11" s="239">
        <v>190</v>
      </c>
      <c r="Y11" s="234"/>
      <c r="Z11" s="194" t="s">
        <v>740</v>
      </c>
      <c r="AA11" s="132"/>
      <c r="AB11" s="676" t="s">
        <v>741</v>
      </c>
      <c r="AC11" s="677"/>
      <c r="AD11" s="674">
        <v>17060</v>
      </c>
      <c r="AE11" s="680"/>
      <c r="AF11" s="476" t="s">
        <v>742</v>
      </c>
      <c r="AG11" s="239">
        <v>55</v>
      </c>
      <c r="AH11" s="234"/>
      <c r="AI11" s="132" t="s">
        <v>743</v>
      </c>
      <c r="AJ11" s="132"/>
      <c r="AK11" s="95"/>
    </row>
    <row r="12" spans="1:38" ht="15.75" customHeight="1">
      <c r="A12" s="772"/>
      <c r="B12" s="671"/>
      <c r="C12" s="681">
        <v>43030</v>
      </c>
      <c r="D12" s="797"/>
      <c r="E12" s="460" t="s">
        <v>744</v>
      </c>
      <c r="F12" s="734" t="s">
        <v>1677</v>
      </c>
      <c r="G12" s="862"/>
      <c r="H12" s="132" t="s">
        <v>745</v>
      </c>
      <c r="I12" s="132"/>
      <c r="J12" s="772"/>
      <c r="K12" s="671"/>
      <c r="L12" s="666">
        <v>43260</v>
      </c>
      <c r="M12" s="793"/>
      <c r="N12" s="176" t="s">
        <v>746</v>
      </c>
      <c r="O12" s="232">
        <v>1200</v>
      </c>
      <c r="P12" s="235"/>
      <c r="Q12" s="132" t="s">
        <v>747</v>
      </c>
      <c r="R12" s="132"/>
      <c r="S12" s="670"/>
      <c r="T12" s="671"/>
      <c r="U12" s="692">
        <v>17050</v>
      </c>
      <c r="V12" s="853"/>
      <c r="W12" s="323" t="s">
        <v>748</v>
      </c>
      <c r="X12" s="123">
        <v>135</v>
      </c>
      <c r="Y12" s="166"/>
      <c r="Z12" s="132" t="s">
        <v>749</v>
      </c>
      <c r="AA12" s="132"/>
      <c r="AB12" s="670"/>
      <c r="AC12" s="671"/>
      <c r="AD12" s="666">
        <v>17070</v>
      </c>
      <c r="AE12" s="729"/>
      <c r="AF12" s="126" t="s">
        <v>750</v>
      </c>
      <c r="AG12" s="131">
        <v>70</v>
      </c>
      <c r="AH12" s="167"/>
      <c r="AI12" s="132" t="s">
        <v>751</v>
      </c>
      <c r="AJ12" s="132"/>
      <c r="AK12" s="95"/>
      <c r="AL12" s="132"/>
    </row>
    <row r="13" spans="1:38" ht="15.75" customHeight="1">
      <c r="A13" s="772"/>
      <c r="B13" s="671"/>
      <c r="C13" s="666">
        <v>43050</v>
      </c>
      <c r="D13" s="793"/>
      <c r="E13" s="176" t="s">
        <v>143</v>
      </c>
      <c r="F13" s="123">
        <v>3320</v>
      </c>
      <c r="G13" s="168"/>
      <c r="H13" s="132" t="s">
        <v>752</v>
      </c>
      <c r="I13" s="132"/>
      <c r="J13" s="772"/>
      <c r="K13" s="671"/>
      <c r="L13" s="666">
        <v>43270</v>
      </c>
      <c r="M13" s="793"/>
      <c r="N13" s="176" t="s">
        <v>753</v>
      </c>
      <c r="O13" s="232">
        <v>1780</v>
      </c>
      <c r="P13" s="236"/>
      <c r="Q13" s="132" t="s">
        <v>754</v>
      </c>
      <c r="R13" s="132"/>
      <c r="S13" s="827" t="s">
        <v>755</v>
      </c>
      <c r="T13" s="828"/>
      <c r="U13" s="690">
        <v>17030</v>
      </c>
      <c r="V13" s="750"/>
      <c r="W13" s="324" t="s">
        <v>756</v>
      </c>
      <c r="X13" s="237">
        <v>370</v>
      </c>
      <c r="Y13" s="238"/>
      <c r="Z13" s="194" t="s">
        <v>757</v>
      </c>
      <c r="AA13" s="132"/>
      <c r="AB13" s="670"/>
      <c r="AC13" s="671"/>
      <c r="AD13" s="666">
        <v>17090</v>
      </c>
      <c r="AE13" s="798"/>
      <c r="AF13" s="126" t="s">
        <v>758</v>
      </c>
      <c r="AG13" s="131">
        <v>790</v>
      </c>
      <c r="AH13" s="167"/>
      <c r="AI13" s="132" t="s">
        <v>759</v>
      </c>
      <c r="AJ13" s="132"/>
      <c r="AK13" s="95"/>
    </row>
    <row r="14" spans="1:38" ht="15.75" customHeight="1">
      <c r="A14" s="772"/>
      <c r="B14" s="671"/>
      <c r="C14" s="666">
        <v>43060</v>
      </c>
      <c r="D14" s="793"/>
      <c r="E14" s="176" t="s">
        <v>760</v>
      </c>
      <c r="F14" s="195">
        <v>2475</v>
      </c>
      <c r="G14" s="168"/>
      <c r="H14" s="132" t="s">
        <v>761</v>
      </c>
      <c r="I14" s="132"/>
      <c r="J14" s="772"/>
      <c r="K14" s="671"/>
      <c r="L14" s="666">
        <v>43450</v>
      </c>
      <c r="M14" s="793"/>
      <c r="N14" s="176" t="s">
        <v>762</v>
      </c>
      <c r="O14" s="239">
        <v>1265</v>
      </c>
      <c r="P14" s="168"/>
      <c r="Q14" s="132" t="s">
        <v>763</v>
      </c>
      <c r="R14" s="132"/>
      <c r="AA14" s="132"/>
      <c r="AB14" s="794" t="s">
        <v>764</v>
      </c>
      <c r="AC14" s="802"/>
      <c r="AD14" s="666">
        <v>17100</v>
      </c>
      <c r="AE14" s="798"/>
      <c r="AF14" s="126" t="s">
        <v>765</v>
      </c>
      <c r="AG14" s="131">
        <v>605</v>
      </c>
      <c r="AH14" s="167"/>
      <c r="AI14" s="132" t="s">
        <v>766</v>
      </c>
      <c r="AJ14" s="132"/>
      <c r="AK14" s="95"/>
    </row>
    <row r="15" spans="1:38" ht="15.75" customHeight="1">
      <c r="A15" s="772"/>
      <c r="B15" s="671"/>
      <c r="C15" s="666">
        <v>43070</v>
      </c>
      <c r="D15" s="793"/>
      <c r="E15" s="176" t="s">
        <v>767</v>
      </c>
      <c r="F15" s="239">
        <v>1250</v>
      </c>
      <c r="G15" s="168"/>
      <c r="H15" s="132" t="s">
        <v>768</v>
      </c>
      <c r="I15" s="132"/>
      <c r="J15" s="772"/>
      <c r="K15" s="671"/>
      <c r="L15" s="666">
        <v>43460</v>
      </c>
      <c r="M15" s="793"/>
      <c r="N15" s="176" t="s">
        <v>769</v>
      </c>
      <c r="O15" s="232">
        <v>330</v>
      </c>
      <c r="P15" s="235"/>
      <c r="Q15" s="132" t="s">
        <v>770</v>
      </c>
      <c r="R15" s="132"/>
      <c r="S15" s="156" t="s">
        <v>771</v>
      </c>
      <c r="T15" s="117"/>
      <c r="U15" s="117"/>
      <c r="V15" s="117"/>
      <c r="W15" s="117"/>
      <c r="X15" s="192"/>
      <c r="Y15" s="156"/>
      <c r="Z15" s="194"/>
      <c r="AA15" s="132"/>
      <c r="AB15" s="670"/>
      <c r="AC15" s="671"/>
      <c r="AD15" s="666">
        <v>17101</v>
      </c>
      <c r="AE15" s="798"/>
      <c r="AF15" s="196" t="s">
        <v>772</v>
      </c>
      <c r="AG15" s="131">
        <v>80</v>
      </c>
      <c r="AH15" s="167"/>
      <c r="AI15" s="132" t="s">
        <v>773</v>
      </c>
      <c r="AJ15" s="132"/>
      <c r="AK15" s="95"/>
    </row>
    <row r="16" spans="1:38" ht="15.75" customHeight="1">
      <c r="A16" s="772"/>
      <c r="B16" s="671"/>
      <c r="C16" s="684">
        <v>43080</v>
      </c>
      <c r="D16" s="685"/>
      <c r="E16" s="240" t="s">
        <v>774</v>
      </c>
      <c r="F16" s="800" t="s">
        <v>775</v>
      </c>
      <c r="G16" s="861"/>
      <c r="H16" s="132"/>
      <c r="I16" s="132"/>
      <c r="J16" s="772"/>
      <c r="K16" s="671"/>
      <c r="L16" s="681">
        <v>43470</v>
      </c>
      <c r="M16" s="797"/>
      <c r="N16" s="460" t="s">
        <v>776</v>
      </c>
      <c r="O16" s="860" t="s">
        <v>783</v>
      </c>
      <c r="P16" s="861"/>
      <c r="Q16" s="132" t="s">
        <v>777</v>
      </c>
      <c r="R16" s="132"/>
      <c r="S16" s="706" t="s">
        <v>340</v>
      </c>
      <c r="T16" s="707"/>
      <c r="U16" s="721" t="s">
        <v>4</v>
      </c>
      <c r="V16" s="707"/>
      <c r="W16" s="159" t="s">
        <v>112</v>
      </c>
      <c r="X16" s="162" t="s">
        <v>341</v>
      </c>
      <c r="Y16" s="163" t="s">
        <v>114</v>
      </c>
      <c r="Z16" s="194"/>
      <c r="AA16" s="132"/>
      <c r="AB16" s="670"/>
      <c r="AC16" s="671"/>
      <c r="AD16" s="666">
        <v>17102</v>
      </c>
      <c r="AE16" s="798"/>
      <c r="AF16" s="196" t="s">
        <v>778</v>
      </c>
      <c r="AG16" s="131">
        <v>30</v>
      </c>
      <c r="AH16" s="167"/>
      <c r="AI16" s="132" t="s">
        <v>779</v>
      </c>
      <c r="AJ16" s="132"/>
      <c r="AK16" s="95"/>
    </row>
    <row r="17" spans="1:38" ht="15.75" customHeight="1">
      <c r="A17" s="772"/>
      <c r="B17" s="671"/>
      <c r="C17" s="666">
        <v>43100</v>
      </c>
      <c r="D17" s="606"/>
      <c r="E17" s="176" t="s">
        <v>780</v>
      </c>
      <c r="F17" s="239">
        <v>2060</v>
      </c>
      <c r="G17" s="168"/>
      <c r="H17" s="132" t="s">
        <v>781</v>
      </c>
      <c r="I17" s="132"/>
      <c r="J17" s="772"/>
      <c r="K17" s="671"/>
      <c r="L17" s="684">
        <v>43480</v>
      </c>
      <c r="M17" s="685"/>
      <c r="N17" s="240" t="s">
        <v>782</v>
      </c>
      <c r="O17" s="860" t="s">
        <v>783</v>
      </c>
      <c r="P17" s="861"/>
      <c r="Q17" s="132"/>
      <c r="R17" s="132"/>
      <c r="S17" s="676" t="s">
        <v>784</v>
      </c>
      <c r="T17" s="677"/>
      <c r="U17" s="674">
        <v>17390</v>
      </c>
      <c r="V17" s="680"/>
      <c r="W17" s="320" t="s">
        <v>785</v>
      </c>
      <c r="X17" s="239">
        <v>1875</v>
      </c>
      <c r="Y17" s="234"/>
      <c r="Z17" s="194" t="s">
        <v>786</v>
      </c>
      <c r="AA17" s="132"/>
      <c r="AB17" s="678"/>
      <c r="AC17" s="679"/>
      <c r="AD17" s="666">
        <v>17110</v>
      </c>
      <c r="AE17" s="798"/>
      <c r="AF17" s="126" t="s">
        <v>787</v>
      </c>
      <c r="AG17" s="131">
        <v>95</v>
      </c>
      <c r="AH17" s="167"/>
      <c r="AI17" s="132" t="s">
        <v>788</v>
      </c>
      <c r="AJ17" s="132"/>
      <c r="AK17" s="95"/>
    </row>
    <row r="18" spans="1:38" ht="15.75" customHeight="1" thickBot="1">
      <c r="A18" s="772"/>
      <c r="B18" s="671"/>
      <c r="C18" s="666">
        <v>43110</v>
      </c>
      <c r="D18" s="606"/>
      <c r="E18" s="176" t="s">
        <v>789</v>
      </c>
      <c r="F18" s="232">
        <v>1350</v>
      </c>
      <c r="G18" s="168"/>
      <c r="H18" s="132" t="s">
        <v>790</v>
      </c>
      <c r="I18" s="132"/>
      <c r="J18" s="867" t="s">
        <v>755</v>
      </c>
      <c r="K18" s="828"/>
      <c r="L18" s="868">
        <v>43350</v>
      </c>
      <c r="M18" s="869"/>
      <c r="N18" s="182" t="s">
        <v>791</v>
      </c>
      <c r="O18" s="201">
        <v>2395</v>
      </c>
      <c r="P18" s="235"/>
      <c r="Q18" s="132" t="s">
        <v>792</v>
      </c>
      <c r="R18" s="132"/>
      <c r="S18" s="670"/>
      <c r="T18" s="671"/>
      <c r="U18" s="681">
        <v>17430</v>
      </c>
      <c r="V18" s="682"/>
      <c r="W18" s="376" t="s">
        <v>793</v>
      </c>
      <c r="X18" s="870" t="s">
        <v>794</v>
      </c>
      <c r="Y18" s="871"/>
      <c r="Z18" s="194" t="s">
        <v>795</v>
      </c>
      <c r="AA18" s="132"/>
      <c r="AB18" s="794" t="s">
        <v>796</v>
      </c>
      <c r="AC18" s="802"/>
      <c r="AD18" s="666">
        <v>17120</v>
      </c>
      <c r="AE18" s="798"/>
      <c r="AF18" s="126" t="s">
        <v>797</v>
      </c>
      <c r="AG18" s="131">
        <v>805</v>
      </c>
      <c r="AH18" s="167"/>
      <c r="AI18" s="132" t="s">
        <v>798</v>
      </c>
      <c r="AJ18" s="132"/>
      <c r="AK18" s="95"/>
    </row>
    <row r="19" spans="1:38" ht="15.75" customHeight="1" thickTop="1" thickBot="1">
      <c r="A19" s="772"/>
      <c r="B19" s="671"/>
      <c r="C19" s="666">
        <v>43120</v>
      </c>
      <c r="D19" s="606"/>
      <c r="E19" s="176" t="s">
        <v>799</v>
      </c>
      <c r="F19" s="239">
        <v>2340</v>
      </c>
      <c r="G19" s="164"/>
      <c r="H19" s="132" t="s">
        <v>800</v>
      </c>
      <c r="I19" s="132"/>
      <c r="J19" s="242" t="s">
        <v>801</v>
      </c>
      <c r="K19" s="243"/>
      <c r="L19" s="243"/>
      <c r="M19" s="243"/>
      <c r="N19" s="244"/>
      <c r="O19" s="245">
        <f>SUM(F11:F30,O11:O18)</f>
        <v>50290</v>
      </c>
      <c r="P19" s="246"/>
      <c r="Q19" s="132"/>
      <c r="R19" s="132"/>
      <c r="S19" s="670"/>
      <c r="T19" s="671"/>
      <c r="U19" s="666">
        <v>17370</v>
      </c>
      <c r="V19" s="729"/>
      <c r="W19" s="126" t="s">
        <v>802</v>
      </c>
      <c r="X19" s="123">
        <v>395</v>
      </c>
      <c r="Y19" s="167"/>
      <c r="Z19" s="194" t="s">
        <v>803</v>
      </c>
      <c r="AA19" s="132"/>
      <c r="AB19" s="670"/>
      <c r="AC19" s="671"/>
      <c r="AD19" s="666">
        <v>17125</v>
      </c>
      <c r="AE19" s="798"/>
      <c r="AF19" s="196" t="s">
        <v>804</v>
      </c>
      <c r="AG19" s="131">
        <v>20</v>
      </c>
      <c r="AH19" s="167"/>
      <c r="AI19" s="132" t="s">
        <v>805</v>
      </c>
      <c r="AJ19" s="132"/>
      <c r="AK19" s="95"/>
    </row>
    <row r="20" spans="1:38" ht="15.75" customHeight="1" thickTop="1" thickBot="1">
      <c r="A20" s="772"/>
      <c r="B20" s="671"/>
      <c r="C20" s="666">
        <v>43130</v>
      </c>
      <c r="D20" s="606"/>
      <c r="E20" s="176" t="s">
        <v>806</v>
      </c>
      <c r="F20" s="239">
        <v>2240</v>
      </c>
      <c r="G20" s="164"/>
      <c r="H20" s="132" t="s">
        <v>807</v>
      </c>
      <c r="I20" s="132"/>
      <c r="J20" s="177" t="s">
        <v>808</v>
      </c>
      <c r="K20" s="178"/>
      <c r="L20" s="178"/>
      <c r="M20" s="178"/>
      <c r="N20" s="179"/>
      <c r="O20" s="180">
        <f>SUM(G11:G30,P11:P18)</f>
        <v>0</v>
      </c>
      <c r="P20" s="199"/>
      <c r="Q20" s="132"/>
      <c r="R20" s="132"/>
      <c r="S20" s="670"/>
      <c r="T20" s="671"/>
      <c r="U20" s="666">
        <v>17380</v>
      </c>
      <c r="V20" s="729"/>
      <c r="W20" s="126" t="s">
        <v>809</v>
      </c>
      <c r="X20" s="131">
        <v>210</v>
      </c>
      <c r="Y20" s="167"/>
      <c r="Z20" s="194" t="s">
        <v>810</v>
      </c>
      <c r="AA20" s="132"/>
      <c r="AB20" s="670"/>
      <c r="AC20" s="671"/>
      <c r="AD20" s="681">
        <v>17150</v>
      </c>
      <c r="AE20" s="852"/>
      <c r="AF20" s="376" t="s">
        <v>811</v>
      </c>
      <c r="AG20" s="860" t="s">
        <v>812</v>
      </c>
      <c r="AH20" s="801"/>
      <c r="AI20" s="132" t="s">
        <v>813</v>
      </c>
      <c r="AJ20" s="132"/>
      <c r="AK20" s="95"/>
    </row>
    <row r="21" spans="1:38" ht="15.75" customHeight="1" thickTop="1">
      <c r="A21" s="772"/>
      <c r="B21" s="671"/>
      <c r="C21" s="666">
        <v>43140</v>
      </c>
      <c r="D21" s="606"/>
      <c r="E21" s="176" t="s">
        <v>814</v>
      </c>
      <c r="F21" s="232">
        <v>2225</v>
      </c>
      <c r="G21" s="168"/>
      <c r="H21" s="132" t="s">
        <v>815</v>
      </c>
      <c r="I21" s="132"/>
      <c r="J21" s="132"/>
      <c r="K21" s="132"/>
      <c r="L21" s="132"/>
      <c r="M21" s="132"/>
      <c r="N21" s="117"/>
      <c r="O21" s="207"/>
      <c r="P21" s="208"/>
      <c r="Q21" s="132"/>
      <c r="R21" s="132"/>
      <c r="S21" s="794" t="s">
        <v>816</v>
      </c>
      <c r="T21" s="802"/>
      <c r="U21" s="666">
        <v>17330</v>
      </c>
      <c r="V21" s="729"/>
      <c r="W21" s="126" t="s">
        <v>817</v>
      </c>
      <c r="X21" s="131">
        <v>590</v>
      </c>
      <c r="Y21" s="167"/>
      <c r="Z21" s="194" t="s">
        <v>818</v>
      </c>
      <c r="AA21" s="132"/>
      <c r="AB21" s="794" t="s">
        <v>819</v>
      </c>
      <c r="AC21" s="802"/>
      <c r="AD21" s="666">
        <v>17160</v>
      </c>
      <c r="AE21" s="798"/>
      <c r="AF21" s="373" t="s">
        <v>820</v>
      </c>
      <c r="AG21" s="131">
        <v>45</v>
      </c>
      <c r="AH21" s="167"/>
      <c r="AI21" s="132" t="s">
        <v>821</v>
      </c>
      <c r="AJ21" s="132"/>
      <c r="AK21" s="95"/>
    </row>
    <row r="22" spans="1:38" ht="15.75" customHeight="1">
      <c r="A22" s="772"/>
      <c r="B22" s="671"/>
      <c r="C22" s="666">
        <v>43150</v>
      </c>
      <c r="D22" s="606"/>
      <c r="E22" s="176" t="s">
        <v>822</v>
      </c>
      <c r="F22" s="232">
        <v>2185</v>
      </c>
      <c r="G22" s="168"/>
      <c r="H22" s="132" t="s">
        <v>823</v>
      </c>
      <c r="I22" s="132"/>
      <c r="J22" s="156" t="s">
        <v>732</v>
      </c>
      <c r="K22" s="132"/>
      <c r="L22" s="132"/>
      <c r="M22" s="132"/>
      <c r="N22" s="117"/>
      <c r="O22" s="228"/>
      <c r="P22" s="247"/>
      <c r="Q22" s="132"/>
      <c r="R22" s="132"/>
      <c r="S22" s="672"/>
      <c r="T22" s="673"/>
      <c r="U22" s="850">
        <v>57160</v>
      </c>
      <c r="V22" s="851"/>
      <c r="W22" s="462" t="s">
        <v>1656</v>
      </c>
      <c r="X22" s="858" t="s">
        <v>1673</v>
      </c>
      <c r="Y22" s="859"/>
      <c r="AA22" s="132"/>
      <c r="AB22" s="670"/>
      <c r="AC22" s="671"/>
      <c r="AD22" s="666">
        <v>17180</v>
      </c>
      <c r="AE22" s="798"/>
      <c r="AF22" s="375" t="s">
        <v>824</v>
      </c>
      <c r="AG22" s="131">
        <v>865</v>
      </c>
      <c r="AH22" s="167"/>
      <c r="AI22" s="132" t="s">
        <v>825</v>
      </c>
      <c r="AJ22" s="132"/>
      <c r="AK22" s="95"/>
    </row>
    <row r="23" spans="1:38" ht="15.75" customHeight="1">
      <c r="A23" s="772"/>
      <c r="B23" s="671"/>
      <c r="C23" s="666">
        <v>43160</v>
      </c>
      <c r="D23" s="606"/>
      <c r="E23" s="176" t="s">
        <v>826</v>
      </c>
      <c r="F23" s="232">
        <v>1790</v>
      </c>
      <c r="G23" s="168"/>
      <c r="H23" s="132" t="s">
        <v>827</v>
      </c>
      <c r="I23" s="132"/>
      <c r="J23" s="706" t="s">
        <v>340</v>
      </c>
      <c r="K23" s="707"/>
      <c r="L23" s="721" t="s">
        <v>4</v>
      </c>
      <c r="M23" s="707"/>
      <c r="N23" s="159" t="s">
        <v>112</v>
      </c>
      <c r="O23" s="160" t="s">
        <v>341</v>
      </c>
      <c r="P23" s="248" t="s">
        <v>114</v>
      </c>
      <c r="Q23" s="132"/>
      <c r="R23" s="132"/>
      <c r="AA23" s="132"/>
      <c r="AB23" s="670"/>
      <c r="AC23" s="671"/>
      <c r="AD23" s="681">
        <v>17190</v>
      </c>
      <c r="AE23" s="852"/>
      <c r="AF23" s="376" t="s">
        <v>828</v>
      </c>
      <c r="AG23" s="860" t="s">
        <v>829</v>
      </c>
      <c r="AH23" s="801"/>
      <c r="AI23" s="132" t="s">
        <v>830</v>
      </c>
      <c r="AJ23" s="377"/>
      <c r="AK23" s="95"/>
    </row>
    <row r="24" spans="1:38" ht="15.75" customHeight="1">
      <c r="A24" s="772"/>
      <c r="B24" s="671"/>
      <c r="C24" s="666">
        <v>43170</v>
      </c>
      <c r="D24" s="606"/>
      <c r="E24" s="176" t="s">
        <v>831</v>
      </c>
      <c r="F24" s="232">
        <v>1965</v>
      </c>
      <c r="G24" s="168"/>
      <c r="H24" s="132" t="s">
        <v>832</v>
      </c>
      <c r="I24" s="132"/>
      <c r="J24" s="676" t="s">
        <v>833</v>
      </c>
      <c r="K24" s="677"/>
      <c r="L24" s="674">
        <v>17010</v>
      </c>
      <c r="M24" s="790"/>
      <c r="N24" s="322" t="s">
        <v>834</v>
      </c>
      <c r="O24" s="239">
        <v>95</v>
      </c>
      <c r="P24" s="249"/>
      <c r="Q24" s="132" t="s">
        <v>835</v>
      </c>
      <c r="R24" s="132"/>
      <c r="AA24" s="132"/>
      <c r="AB24" s="670"/>
      <c r="AC24" s="671"/>
      <c r="AD24" s="681">
        <v>17200</v>
      </c>
      <c r="AE24" s="852"/>
      <c r="AF24" s="376" t="s">
        <v>836</v>
      </c>
      <c r="AG24" s="848" t="s">
        <v>1669</v>
      </c>
      <c r="AH24" s="849"/>
      <c r="AI24" s="132" t="s">
        <v>837</v>
      </c>
      <c r="AJ24" s="132"/>
      <c r="AK24" s="95"/>
    </row>
    <row r="25" spans="1:38" ht="15.75" customHeight="1">
      <c r="A25" s="772"/>
      <c r="B25" s="671"/>
      <c r="C25" s="666">
        <v>43180</v>
      </c>
      <c r="D25" s="606"/>
      <c r="E25" s="176" t="s">
        <v>838</v>
      </c>
      <c r="F25" s="232">
        <v>5640</v>
      </c>
      <c r="G25" s="168"/>
      <c r="H25" s="132" t="s">
        <v>839</v>
      </c>
      <c r="I25" s="132"/>
      <c r="J25" s="670"/>
      <c r="K25" s="671"/>
      <c r="L25" s="666">
        <v>17340</v>
      </c>
      <c r="M25" s="729"/>
      <c r="N25" s="126" t="s">
        <v>840</v>
      </c>
      <c r="O25" s="131">
        <v>685</v>
      </c>
      <c r="P25" s="167"/>
      <c r="Q25" s="132" t="s">
        <v>841</v>
      </c>
      <c r="R25" s="132"/>
      <c r="Z25" s="200"/>
      <c r="AA25" s="132"/>
      <c r="AB25" s="670"/>
      <c r="AC25" s="671"/>
      <c r="AD25" s="666">
        <v>17210</v>
      </c>
      <c r="AE25" s="798"/>
      <c r="AF25" s="196" t="s">
        <v>842</v>
      </c>
      <c r="AG25" s="131">
        <v>80</v>
      </c>
      <c r="AH25" s="167"/>
      <c r="AI25" s="132" t="s">
        <v>843</v>
      </c>
      <c r="AJ25" s="132"/>
      <c r="AK25" s="95"/>
    </row>
    <row r="26" spans="1:38" ht="15.75" customHeight="1">
      <c r="A26" s="772"/>
      <c r="B26" s="671"/>
      <c r="C26" s="666">
        <v>43190</v>
      </c>
      <c r="D26" s="606"/>
      <c r="E26" s="176" t="s">
        <v>844</v>
      </c>
      <c r="F26" s="232">
        <v>3200</v>
      </c>
      <c r="G26" s="168"/>
      <c r="H26" s="132" t="s">
        <v>845</v>
      </c>
      <c r="I26" s="129"/>
      <c r="J26" s="670"/>
      <c r="K26" s="671"/>
      <c r="L26" s="666">
        <v>17350</v>
      </c>
      <c r="M26" s="729"/>
      <c r="N26" s="485" t="s">
        <v>846</v>
      </c>
      <c r="O26" s="131">
        <v>75</v>
      </c>
      <c r="P26" s="167"/>
      <c r="Q26" s="132" t="s">
        <v>847</v>
      </c>
      <c r="R26" s="132"/>
      <c r="S26" s="132"/>
      <c r="T26" s="132"/>
      <c r="U26" s="132"/>
      <c r="V26" s="132"/>
      <c r="W26" s="132"/>
      <c r="X26" s="132"/>
      <c r="Y26" s="132"/>
      <c r="Z26" s="200"/>
      <c r="AA26" s="132"/>
      <c r="AB26" s="670"/>
      <c r="AC26" s="671"/>
      <c r="AD26" s="856">
        <v>17220</v>
      </c>
      <c r="AE26" s="857"/>
      <c r="AF26" s="443" t="s">
        <v>848</v>
      </c>
      <c r="AG26" s="860" t="s">
        <v>829</v>
      </c>
      <c r="AH26" s="801"/>
      <c r="AI26" s="132" t="s">
        <v>849</v>
      </c>
      <c r="AJ26" s="132"/>
      <c r="AK26" s="132"/>
    </row>
    <row r="27" spans="1:38" ht="15.75" customHeight="1">
      <c r="A27" s="772"/>
      <c r="B27" s="671"/>
      <c r="C27" s="666">
        <v>43200</v>
      </c>
      <c r="D27" s="606"/>
      <c r="E27" s="176" t="s">
        <v>850</v>
      </c>
      <c r="F27" s="232">
        <v>720</v>
      </c>
      <c r="G27" s="168"/>
      <c r="H27" s="132" t="s">
        <v>851</v>
      </c>
      <c r="I27" s="129"/>
      <c r="J27" s="670"/>
      <c r="K27" s="671"/>
      <c r="L27" s="684">
        <v>17360</v>
      </c>
      <c r="M27" s="779"/>
      <c r="N27" s="183" t="s">
        <v>852</v>
      </c>
      <c r="O27" s="800" t="s">
        <v>1663</v>
      </c>
      <c r="P27" s="801"/>
      <c r="Q27" s="132" t="s">
        <v>853</v>
      </c>
      <c r="R27" s="132"/>
      <c r="AA27" s="132"/>
      <c r="AB27" s="672"/>
      <c r="AC27" s="673"/>
      <c r="AD27" s="846">
        <v>17230</v>
      </c>
      <c r="AE27" s="855"/>
      <c r="AF27" s="250" t="s">
        <v>854</v>
      </c>
      <c r="AG27" s="800" t="s">
        <v>855</v>
      </c>
      <c r="AH27" s="801"/>
      <c r="AI27" s="132"/>
      <c r="AJ27" s="132"/>
      <c r="AK27" s="132"/>
    </row>
    <row r="28" spans="1:38" ht="15.75" customHeight="1">
      <c r="A28" s="772"/>
      <c r="B28" s="671"/>
      <c r="C28" s="666">
        <v>43300</v>
      </c>
      <c r="D28" s="606"/>
      <c r="E28" s="176" t="s">
        <v>856</v>
      </c>
      <c r="F28" s="232">
        <v>1175</v>
      </c>
      <c r="G28" s="168"/>
      <c r="H28" s="132" t="s">
        <v>857</v>
      </c>
      <c r="I28" s="129"/>
      <c r="J28" s="670"/>
      <c r="K28" s="671"/>
      <c r="L28" s="666">
        <v>17320</v>
      </c>
      <c r="M28" s="729"/>
      <c r="N28" s="126" t="s">
        <v>858</v>
      </c>
      <c r="O28" s="131">
        <v>175</v>
      </c>
      <c r="P28" s="167"/>
      <c r="Q28" s="132" t="s">
        <v>859</v>
      </c>
      <c r="R28" s="132"/>
      <c r="AA28" s="132"/>
      <c r="AB28" s="204"/>
      <c r="AC28" s="205"/>
      <c r="AD28" s="205"/>
      <c r="AE28" s="205"/>
      <c r="AF28" s="205"/>
      <c r="AG28" s="205"/>
      <c r="AH28" s="205"/>
      <c r="AI28" s="132"/>
      <c r="AJ28" s="132"/>
      <c r="AK28" s="132"/>
    </row>
    <row r="29" spans="1:38" ht="15.75" customHeight="1">
      <c r="A29" s="772"/>
      <c r="B29" s="671"/>
      <c r="C29" s="666">
        <v>43400</v>
      </c>
      <c r="D29" s="606"/>
      <c r="E29" s="176" t="s">
        <v>860</v>
      </c>
      <c r="F29" s="232">
        <v>4145</v>
      </c>
      <c r="G29" s="168"/>
      <c r="H29" s="132" t="s">
        <v>861</v>
      </c>
      <c r="I29" s="129"/>
      <c r="J29" s="670"/>
      <c r="K29" s="671"/>
      <c r="L29" s="666">
        <v>17280</v>
      </c>
      <c r="M29" s="729"/>
      <c r="N29" s="126" t="s">
        <v>862</v>
      </c>
      <c r="O29" s="131">
        <v>405</v>
      </c>
      <c r="P29" s="167"/>
      <c r="Q29" s="132" t="s">
        <v>863</v>
      </c>
      <c r="R29" s="132"/>
      <c r="AA29" s="132"/>
      <c r="AB29" s="132"/>
      <c r="AC29" s="132"/>
      <c r="AD29" s="132"/>
      <c r="AE29" s="132"/>
      <c r="AF29" s="132"/>
      <c r="AG29" s="132"/>
      <c r="AH29" s="132"/>
      <c r="AI29" s="132"/>
      <c r="AJ29" s="132"/>
      <c r="AK29" s="132"/>
      <c r="AL29" s="132"/>
    </row>
    <row r="30" spans="1:38" ht="15.75" customHeight="1" thickBot="1">
      <c r="A30" s="773"/>
      <c r="B30" s="774"/>
      <c r="C30" s="777">
        <v>43500</v>
      </c>
      <c r="D30" s="863"/>
      <c r="E30" s="321" t="s">
        <v>864</v>
      </c>
      <c r="F30" s="251">
        <v>785</v>
      </c>
      <c r="G30" s="252"/>
      <c r="H30" s="132" t="s">
        <v>865</v>
      </c>
      <c r="I30" s="129"/>
      <c r="J30" s="670"/>
      <c r="K30" s="671"/>
      <c r="L30" s="684">
        <v>17290</v>
      </c>
      <c r="M30" s="779"/>
      <c r="N30" s="183" t="s">
        <v>866</v>
      </c>
      <c r="O30" s="800" t="s">
        <v>867</v>
      </c>
      <c r="P30" s="801"/>
      <c r="Q30" s="132"/>
      <c r="R30" s="132"/>
      <c r="AA30" s="132"/>
      <c r="AB30" s="132"/>
      <c r="AC30" s="132"/>
      <c r="AD30" s="132"/>
      <c r="AE30" s="132"/>
      <c r="AF30" s="132"/>
      <c r="AG30" s="132"/>
      <c r="AH30" s="132"/>
      <c r="AI30" s="132"/>
      <c r="AJ30" s="132"/>
      <c r="AK30" s="132"/>
      <c r="AL30" s="132"/>
    </row>
    <row r="31" spans="1:38" ht="15.75" customHeight="1" thickTop="1">
      <c r="A31" s="132"/>
      <c r="B31" s="253"/>
      <c r="C31" s="254"/>
      <c r="D31" s="254"/>
      <c r="E31" s="117"/>
      <c r="F31" s="185"/>
      <c r="G31" s="140"/>
      <c r="H31" s="132"/>
      <c r="I31" s="129"/>
      <c r="J31" s="670"/>
      <c r="K31" s="671"/>
      <c r="L31" s="666">
        <v>17300</v>
      </c>
      <c r="M31" s="729"/>
      <c r="N31" s="196" t="s">
        <v>868</v>
      </c>
      <c r="O31" s="131">
        <v>100</v>
      </c>
      <c r="P31" s="167"/>
      <c r="Q31" s="132" t="s">
        <v>869</v>
      </c>
      <c r="R31" s="132"/>
      <c r="AA31" s="132"/>
      <c r="AB31" s="132"/>
      <c r="AC31" s="132"/>
      <c r="AD31" s="132"/>
      <c r="AE31" s="132"/>
      <c r="AF31" s="132"/>
      <c r="AG31" s="132"/>
      <c r="AH31" s="132"/>
      <c r="AI31" s="132"/>
      <c r="AJ31" s="132"/>
      <c r="AK31" s="132"/>
      <c r="AL31" s="132"/>
    </row>
    <row r="32" spans="1:38" ht="15.75" customHeight="1">
      <c r="A32" s="132"/>
      <c r="B32" s="132"/>
      <c r="C32" s="132"/>
      <c r="D32" s="132"/>
      <c r="E32" s="132"/>
      <c r="F32" s="132"/>
      <c r="G32" s="132"/>
      <c r="H32" s="140"/>
      <c r="I32" s="129"/>
      <c r="J32" s="670"/>
      <c r="K32" s="671"/>
      <c r="L32" s="666">
        <v>17240</v>
      </c>
      <c r="M32" s="798"/>
      <c r="N32" s="196" t="s">
        <v>870</v>
      </c>
      <c r="O32" s="131">
        <v>120</v>
      </c>
      <c r="P32" s="167"/>
      <c r="Q32" s="132" t="s">
        <v>871</v>
      </c>
      <c r="R32" s="132"/>
      <c r="AA32" s="132"/>
      <c r="AB32" s="132"/>
      <c r="AC32" s="132"/>
      <c r="AD32" s="132"/>
      <c r="AE32" s="132"/>
      <c r="AF32" s="132"/>
      <c r="AG32" s="132"/>
      <c r="AH32" s="132"/>
      <c r="AI32" s="132"/>
      <c r="AJ32" s="132"/>
      <c r="AK32" s="132"/>
      <c r="AL32" s="132"/>
    </row>
    <row r="33" spans="1:38" ht="15.75" customHeight="1">
      <c r="A33" s="132"/>
      <c r="B33" s="132"/>
      <c r="C33" s="225"/>
      <c r="D33" s="225"/>
      <c r="E33" s="117"/>
      <c r="F33" s="185"/>
      <c r="G33" s="203"/>
      <c r="H33" s="140"/>
      <c r="I33" s="129"/>
      <c r="J33" s="670"/>
      <c r="K33" s="671"/>
      <c r="L33" s="666">
        <v>17250</v>
      </c>
      <c r="M33" s="798"/>
      <c r="N33" s="196" t="s">
        <v>872</v>
      </c>
      <c r="O33" s="131">
        <v>75</v>
      </c>
      <c r="P33" s="167"/>
      <c r="Q33" s="132" t="s">
        <v>873</v>
      </c>
      <c r="R33" s="132"/>
      <c r="AA33" s="95"/>
      <c r="AB33" s="132"/>
      <c r="AC33" s="132"/>
      <c r="AD33" s="132"/>
      <c r="AE33" s="132"/>
      <c r="AF33" s="132"/>
      <c r="AG33" s="132"/>
      <c r="AH33" s="132"/>
      <c r="AI33" s="132"/>
      <c r="AJ33" s="132"/>
      <c r="AK33" s="132"/>
      <c r="AL33" s="132"/>
    </row>
    <row r="34" spans="1:38" ht="15.75" customHeight="1">
      <c r="A34" s="132"/>
      <c r="B34" s="132"/>
      <c r="C34" s="132"/>
      <c r="D34" s="132"/>
      <c r="E34" s="132"/>
      <c r="F34" s="132"/>
      <c r="G34" s="132"/>
      <c r="H34" s="140"/>
      <c r="I34" s="129"/>
      <c r="J34" s="670"/>
      <c r="K34" s="671"/>
      <c r="L34" s="684">
        <v>17260</v>
      </c>
      <c r="M34" s="799"/>
      <c r="N34" s="183" t="s">
        <v>874</v>
      </c>
      <c r="O34" s="800" t="s">
        <v>875</v>
      </c>
      <c r="P34" s="801"/>
      <c r="Q34" s="132"/>
      <c r="R34" s="132"/>
      <c r="S34" s="95"/>
      <c r="T34" s="95"/>
      <c r="U34" s="95"/>
      <c r="V34" s="95"/>
      <c r="W34" s="117"/>
      <c r="X34" s="206"/>
      <c r="Y34" s="186"/>
      <c r="Z34" s="186"/>
      <c r="AA34" s="117"/>
      <c r="AF34" s="117"/>
      <c r="AG34" s="117"/>
      <c r="AH34" s="117"/>
      <c r="AI34" s="132"/>
      <c r="AJ34" s="132"/>
      <c r="AK34" s="132"/>
      <c r="AL34" s="132"/>
    </row>
    <row r="35" spans="1:38" ht="15.75" customHeight="1">
      <c r="A35" s="95"/>
      <c r="B35" s="95"/>
      <c r="C35" s="225"/>
      <c r="D35" s="225"/>
      <c r="E35" s="117"/>
      <c r="F35" s="210"/>
      <c r="G35" s="203"/>
      <c r="H35" s="140"/>
      <c r="I35" s="129"/>
      <c r="J35" s="672"/>
      <c r="K35" s="673"/>
      <c r="L35" s="690">
        <v>17270</v>
      </c>
      <c r="M35" s="854"/>
      <c r="N35" s="169" t="s">
        <v>876</v>
      </c>
      <c r="O35" s="201">
        <v>285</v>
      </c>
      <c r="P35" s="171"/>
      <c r="Q35" s="132" t="s">
        <v>877</v>
      </c>
      <c r="R35" s="132"/>
      <c r="S35" s="95"/>
      <c r="T35" s="95"/>
      <c r="U35" s="95"/>
      <c r="V35" s="95"/>
      <c r="W35" s="117"/>
      <c r="X35" s="206"/>
      <c r="Z35" s="186"/>
      <c r="AF35" s="132"/>
      <c r="AG35" s="132"/>
      <c r="AH35" s="132"/>
      <c r="AI35" s="132"/>
      <c r="AJ35" s="132"/>
      <c r="AK35" s="132"/>
      <c r="AL35" s="132"/>
    </row>
    <row r="36" spans="1:38" ht="15.75" customHeight="1">
      <c r="A36" s="117"/>
      <c r="B36" s="132"/>
      <c r="C36" s="132"/>
      <c r="D36" s="117"/>
      <c r="E36" s="132"/>
      <c r="F36" s="95"/>
      <c r="G36" s="95"/>
      <c r="H36" s="132"/>
      <c r="I36" s="129"/>
      <c r="J36" s="132"/>
      <c r="K36" s="132"/>
      <c r="L36" s="132"/>
      <c r="M36" s="132"/>
      <c r="N36" s="132"/>
      <c r="O36" s="132"/>
      <c r="P36" s="132"/>
      <c r="Q36" s="132"/>
      <c r="R36" s="117"/>
      <c r="S36" s="95"/>
      <c r="T36" s="95"/>
      <c r="U36" s="95"/>
      <c r="V36" s="95"/>
      <c r="W36" s="117"/>
      <c r="X36" s="206"/>
      <c r="Z36" s="186"/>
      <c r="AF36" s="255"/>
      <c r="AG36" s="130"/>
      <c r="AH36" s="255"/>
      <c r="AI36" s="132"/>
      <c r="AJ36" s="132"/>
      <c r="AK36" s="132"/>
      <c r="AL36" s="132"/>
    </row>
    <row r="37" spans="1:38" ht="15.75" customHeight="1">
      <c r="A37" s="132"/>
      <c r="B37" s="132"/>
      <c r="C37" s="132"/>
      <c r="D37" s="132"/>
      <c r="E37" s="117"/>
      <c r="F37" s="227"/>
      <c r="G37" s="132"/>
      <c r="H37" s="132"/>
      <c r="I37" s="129"/>
      <c r="J37" s="132"/>
      <c r="K37" s="132"/>
      <c r="L37" s="117"/>
      <c r="M37" s="117"/>
      <c r="N37" s="117"/>
      <c r="O37" s="132"/>
      <c r="P37" s="132"/>
      <c r="Q37" s="117"/>
      <c r="R37" s="117"/>
      <c r="S37" s="95"/>
      <c r="T37" s="95"/>
      <c r="U37" s="95"/>
      <c r="V37" s="95"/>
      <c r="W37" s="117"/>
      <c r="X37" s="95"/>
      <c r="Y37" s="95"/>
      <c r="Z37" s="95"/>
      <c r="AA37" s="95"/>
      <c r="AB37" s="132"/>
      <c r="AC37" s="132"/>
      <c r="AD37" s="95"/>
      <c r="AE37" s="95"/>
      <c r="AF37" s="117"/>
      <c r="AG37" s="95"/>
      <c r="AH37" s="95"/>
      <c r="AI37" s="132"/>
      <c r="AJ37" s="132"/>
      <c r="AK37" s="132"/>
      <c r="AL37" s="132"/>
    </row>
    <row r="38" spans="1:38" ht="15.75" hidden="1" customHeight="1">
      <c r="A38" s="132"/>
      <c r="B38" s="132"/>
      <c r="C38" s="132"/>
      <c r="D38" s="132"/>
      <c r="E38" s="117"/>
      <c r="F38" s="227"/>
      <c r="G38" s="132"/>
      <c r="H38" s="132"/>
      <c r="I38" s="129"/>
      <c r="J38" s="132"/>
      <c r="K38" s="132"/>
      <c r="L38" s="117"/>
      <c r="M38" s="117"/>
      <c r="N38" s="117"/>
      <c r="O38" s="132"/>
      <c r="P38" s="132"/>
      <c r="Q38" s="117"/>
      <c r="R38" s="117"/>
      <c r="S38" s="95"/>
      <c r="T38" s="95"/>
      <c r="U38" s="95"/>
      <c r="V38" s="95"/>
      <c r="W38" s="117"/>
      <c r="X38" s="95"/>
      <c r="Y38" s="95"/>
      <c r="Z38" s="95"/>
      <c r="AA38" s="95"/>
      <c r="AB38" s="132"/>
      <c r="AC38" s="132"/>
      <c r="AD38" s="95"/>
      <c r="AE38" s="95"/>
      <c r="AF38" s="117"/>
      <c r="AG38" s="95"/>
      <c r="AH38" s="95"/>
      <c r="AI38" s="132"/>
      <c r="AJ38" s="132"/>
      <c r="AK38" s="132"/>
      <c r="AL38" s="132"/>
    </row>
    <row r="39" spans="1:38" ht="15.75" hidden="1" customHeight="1">
      <c r="A39" s="132"/>
      <c r="B39" s="132"/>
      <c r="C39" s="132"/>
      <c r="D39" s="132"/>
      <c r="E39" s="117"/>
      <c r="F39" s="227"/>
      <c r="G39" s="132"/>
      <c r="H39" s="132"/>
      <c r="I39" s="129"/>
      <c r="J39" s="132"/>
      <c r="K39" s="132"/>
      <c r="L39" s="117"/>
      <c r="M39" s="117"/>
      <c r="N39" s="117"/>
      <c r="O39" s="132"/>
      <c r="P39" s="132"/>
      <c r="Q39" s="117"/>
      <c r="R39" s="117"/>
      <c r="S39" s="95"/>
      <c r="T39" s="95"/>
      <c r="U39" s="95"/>
      <c r="V39" s="95"/>
      <c r="W39" s="117"/>
      <c r="X39" s="95"/>
      <c r="Y39" s="95"/>
      <c r="Z39" s="95"/>
      <c r="AA39" s="95"/>
      <c r="AB39" s="132"/>
      <c r="AC39" s="132"/>
      <c r="AD39" s="95"/>
      <c r="AE39" s="95"/>
      <c r="AF39" s="117"/>
      <c r="AG39" s="95"/>
      <c r="AH39" s="95"/>
      <c r="AI39" s="132"/>
      <c r="AJ39" s="132"/>
      <c r="AK39" s="132"/>
      <c r="AL39" s="132"/>
    </row>
    <row r="40" spans="1:38" ht="21" customHeight="1">
      <c r="A40" s="454" t="s">
        <v>1655</v>
      </c>
      <c r="B40" s="132"/>
      <c r="C40" s="132"/>
      <c r="D40" s="117"/>
      <c r="E40" s="117"/>
      <c r="F40" s="210"/>
      <c r="G40" s="194"/>
      <c r="H40" s="132"/>
      <c r="I40" s="129"/>
      <c r="J40" s="132"/>
      <c r="K40" s="132"/>
      <c r="L40" s="132"/>
      <c r="M40" s="132"/>
      <c r="N40" s="132"/>
      <c r="O40" s="132"/>
      <c r="P40" s="132"/>
      <c r="Q40" s="117"/>
      <c r="R40" s="117"/>
      <c r="S40" s="95"/>
      <c r="T40" s="95"/>
      <c r="U40" s="95"/>
      <c r="V40" s="95"/>
      <c r="W40" s="117"/>
      <c r="X40" s="226"/>
      <c r="Y40" s="226"/>
      <c r="Z40" s="95"/>
      <c r="AA40" s="95"/>
      <c r="AB40" s="132"/>
      <c r="AC40" s="132"/>
      <c r="AD40" s="95"/>
      <c r="AE40" s="95"/>
      <c r="AF40" s="117"/>
      <c r="AG40" s="226"/>
      <c r="AH40" s="226"/>
      <c r="AI40" s="132"/>
      <c r="AJ40" s="132"/>
      <c r="AK40" s="132"/>
      <c r="AL40" s="132"/>
    </row>
    <row r="41" spans="1:38" ht="15.75" customHeight="1">
      <c r="A41" s="142" t="s">
        <v>322</v>
      </c>
      <c r="B41" s="343" t="s">
        <v>323</v>
      </c>
      <c r="C41" s="344"/>
      <c r="D41" s="345"/>
      <c r="E41" s="142" t="s">
        <v>324</v>
      </c>
      <c r="F41" s="346"/>
      <c r="G41" s="346"/>
      <c r="H41" s="346"/>
      <c r="I41" s="346"/>
      <c r="J41" s="346"/>
      <c r="K41" s="346"/>
      <c r="L41" s="346"/>
      <c r="M41" s="346"/>
      <c r="N41" s="346"/>
      <c r="O41" s="347"/>
      <c r="P41" s="348"/>
      <c r="Q41" s="95" t="s">
        <v>325</v>
      </c>
      <c r="R41" s="95"/>
      <c r="S41" s="95"/>
      <c r="T41" s="95"/>
      <c r="U41" s="95"/>
      <c r="V41" s="95"/>
      <c r="W41" s="95"/>
      <c r="X41" s="95"/>
      <c r="Y41" s="95"/>
      <c r="Z41" s="95"/>
      <c r="AA41" s="95"/>
      <c r="AB41" s="95"/>
      <c r="AC41" s="95"/>
      <c r="AD41" s="132"/>
      <c r="AE41" s="132"/>
      <c r="AF41" s="132"/>
      <c r="AG41" s="132"/>
      <c r="AH41" s="132"/>
      <c r="AI41" s="132"/>
      <c r="AJ41" s="132"/>
    </row>
    <row r="42" spans="1:38" ht="15.75" customHeight="1">
      <c r="A42" s="142" t="s">
        <v>1637</v>
      </c>
      <c r="B42" s="440"/>
      <c r="C42" s="441"/>
      <c r="E42" s="142"/>
      <c r="F42" s="346"/>
      <c r="G42" s="346"/>
      <c r="H42" s="346"/>
      <c r="I42" s="346"/>
      <c r="J42" s="346"/>
      <c r="K42" s="346"/>
      <c r="L42" s="346"/>
      <c r="M42" s="346"/>
      <c r="N42" s="346"/>
      <c r="O42" s="347"/>
      <c r="P42" s="348"/>
      <c r="Q42" s="95"/>
      <c r="R42" s="95"/>
      <c r="S42" s="95"/>
      <c r="T42" s="95"/>
      <c r="U42" s="95"/>
      <c r="V42" s="95"/>
      <c r="W42" s="95"/>
      <c r="X42" s="95"/>
      <c r="Y42" s="95"/>
      <c r="Z42" s="95"/>
      <c r="AA42" s="95"/>
      <c r="AB42" s="95"/>
      <c r="AC42" s="95"/>
      <c r="AD42" s="132"/>
      <c r="AE42" s="132"/>
      <c r="AF42" s="132"/>
      <c r="AG42" s="132"/>
      <c r="AH42" s="132"/>
      <c r="AI42" s="132"/>
      <c r="AJ42" s="132"/>
    </row>
    <row r="43" spans="1:38" ht="15.75" customHeight="1">
      <c r="A43" s="142" t="s">
        <v>326</v>
      </c>
      <c r="AE43" s="95"/>
      <c r="AF43" s="402" t="s">
        <v>878</v>
      </c>
      <c r="AG43" s="403"/>
      <c r="AH43" s="407">
        <f>O19</f>
        <v>50290</v>
      </c>
      <c r="AI43" s="132"/>
      <c r="AJ43" s="132"/>
      <c r="AK43" s="132"/>
      <c r="AL43" s="132"/>
    </row>
    <row r="44" spans="1:38" ht="15.75" customHeight="1">
      <c r="A44" s="142" t="s">
        <v>328</v>
      </c>
      <c r="B44" s="95"/>
      <c r="C44" s="95"/>
      <c r="D44" s="95"/>
      <c r="E44" s="95"/>
      <c r="F44" s="95"/>
      <c r="G44" s="95"/>
      <c r="H44" s="95"/>
      <c r="I44" s="95"/>
      <c r="J44" s="132"/>
      <c r="K44" s="132"/>
      <c r="L44" s="132"/>
      <c r="M44" s="132"/>
      <c r="N44" s="132"/>
      <c r="O44" s="227"/>
      <c r="P44" s="132"/>
      <c r="Q44" s="95"/>
      <c r="R44" s="95"/>
      <c r="S44" s="95"/>
      <c r="T44" s="95"/>
      <c r="U44" s="95"/>
      <c r="V44" s="95"/>
      <c r="W44" s="95"/>
      <c r="X44" s="95"/>
      <c r="Y44" s="95"/>
      <c r="Z44" s="95"/>
      <c r="AA44" s="95"/>
      <c r="AB44" s="95"/>
      <c r="AC44" s="95"/>
      <c r="AD44" s="95"/>
      <c r="AE44" s="95"/>
      <c r="AF44" s="404" t="s">
        <v>503</v>
      </c>
      <c r="AG44" s="412"/>
      <c r="AH44" s="408">
        <f>SUM(X11:X13,O24:O35,X17:X22,AG11:AG27)</f>
        <v>9320</v>
      </c>
      <c r="AI44" s="132"/>
      <c r="AJ44" s="132"/>
      <c r="AK44" s="132"/>
      <c r="AL44" s="132"/>
    </row>
    <row r="45" spans="1:38" ht="15.75" customHeight="1">
      <c r="A45" s="142" t="s">
        <v>330</v>
      </c>
      <c r="AE45" s="95"/>
      <c r="AF45" s="189" t="s">
        <v>331</v>
      </c>
      <c r="AG45" s="190"/>
      <c r="AH45" s="215">
        <f>SUM(AH43:AH44)</f>
        <v>59610</v>
      </c>
      <c r="AI45" s="95"/>
      <c r="AJ45" s="95"/>
      <c r="AK45" s="95"/>
      <c r="AL45" s="95"/>
    </row>
    <row r="46" spans="1:38" ht="15.75" customHeight="1">
      <c r="A46" s="142" t="s">
        <v>1686</v>
      </c>
      <c r="B46" s="95"/>
      <c r="C46" s="95"/>
      <c r="D46" s="95"/>
      <c r="E46" s="95"/>
      <c r="F46" s="95"/>
      <c r="G46" s="95"/>
      <c r="H46" s="95"/>
      <c r="I46" s="95"/>
      <c r="J46" s="132"/>
      <c r="K46" s="132"/>
      <c r="L46" s="132"/>
      <c r="M46" s="132"/>
      <c r="N46" s="132"/>
      <c r="O46" s="227"/>
      <c r="P46" s="132"/>
      <c r="Q46" s="95"/>
      <c r="R46" s="95"/>
      <c r="S46" s="95"/>
      <c r="T46" s="95"/>
      <c r="U46" s="95"/>
      <c r="V46" s="95"/>
      <c r="W46" s="95"/>
      <c r="X46" s="95"/>
      <c r="Y46" s="95"/>
      <c r="Z46" s="95"/>
      <c r="AA46" s="95"/>
      <c r="AB46" s="95"/>
      <c r="AC46" s="95"/>
      <c r="AD46" s="95"/>
      <c r="AE46" s="95"/>
      <c r="AF46" s="95"/>
      <c r="AG46" s="95"/>
      <c r="AH46" s="95"/>
      <c r="AI46" s="95"/>
      <c r="AJ46" s="95"/>
      <c r="AK46" s="95"/>
      <c r="AL46" s="95"/>
    </row>
  </sheetData>
  <sheetProtection algorithmName="SHA-512" hashValue="K4r7h2FF4nEQPmxxI/viGbiyJd0ON+Po7irlaOKxgyV1UFGXFK5+efRa9XXxZZ3mFvw4B5zmliIU8TakEpB4vQ==" saltValue="r4c/L3f1R6Lv/P9pjH+vrw==" spinCount="100000" sheet="1" scenarios="1" formatCells="0" autoFilter="0"/>
  <protectedRanges>
    <protectedRange sqref="AF36:AH36" name="範囲1"/>
    <protectedRange sqref="Y34" name="範囲1_1"/>
  </protectedRanges>
  <mergeCells count="140">
    <mergeCell ref="AG20:AH20"/>
    <mergeCell ref="C14:D14"/>
    <mergeCell ref="L14:M14"/>
    <mergeCell ref="C21:D21"/>
    <mergeCell ref="L16:M16"/>
    <mergeCell ref="L15:M15"/>
    <mergeCell ref="AD21:AE21"/>
    <mergeCell ref="AD22:AE22"/>
    <mergeCell ref="U21:V21"/>
    <mergeCell ref="AB21:AC27"/>
    <mergeCell ref="S16:T16"/>
    <mergeCell ref="O17:P17"/>
    <mergeCell ref="S17:T20"/>
    <mergeCell ref="U17:V17"/>
    <mergeCell ref="AD17:AE17"/>
    <mergeCell ref="C18:D18"/>
    <mergeCell ref="J18:K18"/>
    <mergeCell ref="L18:M18"/>
    <mergeCell ref="AG23:AH23"/>
    <mergeCell ref="AG27:AH27"/>
    <mergeCell ref="L23:M23"/>
    <mergeCell ref="AG26:AH26"/>
    <mergeCell ref="O27:P27"/>
    <mergeCell ref="X18:Y18"/>
    <mergeCell ref="AK7:AL7"/>
    <mergeCell ref="AD4:AG4"/>
    <mergeCell ref="A5:C5"/>
    <mergeCell ref="D5:F5"/>
    <mergeCell ref="G5:T5"/>
    <mergeCell ref="U5:W5"/>
    <mergeCell ref="X5:Z5"/>
    <mergeCell ref="AA5:AC5"/>
    <mergeCell ref="AD5:AG5"/>
    <mergeCell ref="L6:N6"/>
    <mergeCell ref="AK5:AL5"/>
    <mergeCell ref="O6:P6"/>
    <mergeCell ref="R6:U6"/>
    <mergeCell ref="V6:W6"/>
    <mergeCell ref="X6:AA6"/>
    <mergeCell ref="AB6:AH6"/>
    <mergeCell ref="D6:F6"/>
    <mergeCell ref="G6:K6"/>
    <mergeCell ref="R7:U7"/>
    <mergeCell ref="A2:B2"/>
    <mergeCell ref="C2:G2"/>
    <mergeCell ref="J2:M2"/>
    <mergeCell ref="O2:W2"/>
    <mergeCell ref="D4:F4"/>
    <mergeCell ref="G4:T4"/>
    <mergeCell ref="U4:W4"/>
    <mergeCell ref="X4:Z4"/>
    <mergeCell ref="AA4:AC4"/>
    <mergeCell ref="S10:T10"/>
    <mergeCell ref="A7:C7"/>
    <mergeCell ref="D7:F7"/>
    <mergeCell ref="G7:K7"/>
    <mergeCell ref="V7:W7"/>
    <mergeCell ref="AD16:AE16"/>
    <mergeCell ref="AB11:AC13"/>
    <mergeCell ref="A11:B30"/>
    <mergeCell ref="AB10:AC10"/>
    <mergeCell ref="AD10:AE10"/>
    <mergeCell ref="X7:AA7"/>
    <mergeCell ref="U18:V18"/>
    <mergeCell ref="F12:G12"/>
    <mergeCell ref="L28:M28"/>
    <mergeCell ref="C29:D29"/>
    <mergeCell ref="L29:M29"/>
    <mergeCell ref="C30:D30"/>
    <mergeCell ref="A10:B10"/>
    <mergeCell ref="C10:D10"/>
    <mergeCell ref="J10:K10"/>
    <mergeCell ref="L10:M10"/>
    <mergeCell ref="AB7:AH7"/>
    <mergeCell ref="L7:N7"/>
    <mergeCell ref="O7:P7"/>
    <mergeCell ref="C12:D12"/>
    <mergeCell ref="L12:M12"/>
    <mergeCell ref="C11:D11"/>
    <mergeCell ref="C26:D26"/>
    <mergeCell ref="L30:M30"/>
    <mergeCell ref="C22:D22"/>
    <mergeCell ref="C23:D23"/>
    <mergeCell ref="J23:K23"/>
    <mergeCell ref="L26:M26"/>
    <mergeCell ref="C27:D27"/>
    <mergeCell ref="L27:M27"/>
    <mergeCell ref="C17:D17"/>
    <mergeCell ref="L17:M17"/>
    <mergeCell ref="C28:D28"/>
    <mergeCell ref="C19:D19"/>
    <mergeCell ref="C13:D13"/>
    <mergeCell ref="L13:M13"/>
    <mergeCell ref="C16:D16"/>
    <mergeCell ref="F16:G16"/>
    <mergeCell ref="C15:D15"/>
    <mergeCell ref="U16:V16"/>
    <mergeCell ref="AD25:AE25"/>
    <mergeCell ref="AD23:AE23"/>
    <mergeCell ref="C24:D24"/>
    <mergeCell ref="J24:K35"/>
    <mergeCell ref="L24:M24"/>
    <mergeCell ref="AD24:AE24"/>
    <mergeCell ref="C25:D25"/>
    <mergeCell ref="L25:M25"/>
    <mergeCell ref="L35:M35"/>
    <mergeCell ref="O30:P30"/>
    <mergeCell ref="L31:M31"/>
    <mergeCell ref="L32:M32"/>
    <mergeCell ref="L33:M33"/>
    <mergeCell ref="L34:M34"/>
    <mergeCell ref="O34:P34"/>
    <mergeCell ref="AD27:AE27"/>
    <mergeCell ref="AD26:AE26"/>
    <mergeCell ref="X22:Y22"/>
    <mergeCell ref="O16:P16"/>
    <mergeCell ref="AG24:AH24"/>
    <mergeCell ref="U22:V22"/>
    <mergeCell ref="S21:T22"/>
    <mergeCell ref="U10:V10"/>
    <mergeCell ref="U19:V19"/>
    <mergeCell ref="AD19:AE19"/>
    <mergeCell ref="C20:D20"/>
    <mergeCell ref="U20:V20"/>
    <mergeCell ref="AD20:AE20"/>
    <mergeCell ref="AD12:AE12"/>
    <mergeCell ref="L11:M11"/>
    <mergeCell ref="J11:K17"/>
    <mergeCell ref="S13:T13"/>
    <mergeCell ref="U13:V13"/>
    <mergeCell ref="AD13:AE13"/>
    <mergeCell ref="AB18:AC20"/>
    <mergeCell ref="AB14:AC17"/>
    <mergeCell ref="AD14:AE14"/>
    <mergeCell ref="AD11:AE11"/>
    <mergeCell ref="U12:V12"/>
    <mergeCell ref="S11:T12"/>
    <mergeCell ref="U11:V11"/>
    <mergeCell ref="AD18:AE18"/>
    <mergeCell ref="AD15:AE15"/>
  </mergeCells>
  <phoneticPr fontId="3"/>
  <dataValidations count="68">
    <dataValidation type="whole" errorStyle="information" allowBlank="1" showErrorMessage="1" errorTitle="定数オーバー" error="定数オーバーです。" sqref="AH21:AH22 Y19:Y21 P18 P28:P29 P31:P33 P35 Y11:Y13 AH25 AH11:AH19 Y17 P24:P26 P11:P15" xr:uid="{C77EB825-6923-4F1A-B359-050287C3249C}">
      <formula1>0</formula1>
      <formula2>O11</formula2>
    </dataValidation>
    <dataValidation allowBlank="1" showInputMessage="1" showErrorMessage="1" prompt="いずみさわ" sqref="AF12" xr:uid="{95DF1737-9154-4437-9CE4-43A88764FBBF}"/>
    <dataValidation allowBlank="1" showInputMessage="1" showErrorMessage="1" prompt="かみかまや" sqref="AF11" xr:uid="{30C3DBB5-0029-4E45-B102-234D527C25BB}"/>
    <dataValidation allowBlank="1" showInputMessage="1" showErrorMessage="1" prompt="もり" sqref="W17" xr:uid="{C68758B1-2742-4030-A080-5CB9ED24FFF0}"/>
    <dataValidation allowBlank="1" showInputMessage="1" showErrorMessage="1" prompt="おおぬま" sqref="W13" xr:uid="{2D1780F1-BF7A-4BB3-8814-5FBF935B632B}"/>
    <dataValidation allowBlank="1" showInputMessage="1" showErrorMessage="1" prompt="おしまとうべつ" sqref="W12" xr:uid="{CBE8530C-82C9-40A8-AF15-9460099D6B14}"/>
    <dataValidation allowBlank="1" showInputMessage="1" showErrorMessage="1" prompt="うすじり" sqref="N25" xr:uid="{1794A20F-F19E-41EF-87BD-76C122F9C8AB}"/>
    <dataValidation allowBlank="1" showInputMessage="1" showErrorMessage="1" prompt="かめお" sqref="N24" xr:uid="{0B351F9B-A532-4002-A92D-6A0A306D5A6F}"/>
    <dataValidation allowBlank="1" showInputMessage="1" showErrorMessage="1" prompt="ななえ" sqref="N18" xr:uid="{EA507591-C153-4EEC-AF75-9051CDACEDBE}"/>
    <dataValidation allowBlank="1" showInputMessage="1" showErrorMessage="1" prompt="ちよだ" sqref="N17" xr:uid="{BCFBEF76-674B-43E3-B019-27B8FC2084D6}"/>
    <dataValidation allowBlank="1" showInputMessage="1" showErrorMessage="1" prompt="ひがしまえ" sqref="N16" xr:uid="{80B8D0F4-FAC0-4955-9C94-46C8B0548B42}"/>
    <dataValidation allowBlank="1" showInputMessage="1" showErrorMessage="1" prompt="おおの" sqref="N14" xr:uid="{641EE06C-D204-4B82-9821-6796A7F2E84A}"/>
    <dataValidation allowBlank="1" showInputMessage="1" showErrorMessage="1" prompt="ななえはま" sqref="N13" xr:uid="{BAF1A509-F094-4FAF-9466-06022C912F47}"/>
    <dataValidation allowBlank="1" showInputMessage="1" showErrorMessage="1" prompt="くねべつ" sqref="N12" xr:uid="{8F2D1BD6-B149-44B2-B0B1-007F4374D02B}"/>
    <dataValidation allowBlank="1" showInputMessage="1" showErrorMessage="1" prompt="かみいそ" sqref="N11" xr:uid="{3DF169ED-5334-4C3F-87D9-2B5EA20ABE6B}"/>
    <dataValidation allowBlank="1" showInputMessage="1" showErrorMessage="1" prompt="もへじ" sqref="W11" xr:uid="{5B2A5310-9998-48B5-91F9-D91B97CCD199}"/>
    <dataValidation allowBlank="1" showInputMessage="1" showErrorMessage="1" prompt="えさん" sqref="N31" xr:uid="{632BB00A-0B09-44BA-A089-656029A4D562}"/>
    <dataValidation allowBlank="1" showInputMessage="1" showErrorMessage="1" prompt="こぶい" sqref="N30" xr:uid="{7033B044-4A4B-4377-8279-23289BF1FAD7}"/>
    <dataValidation allowBlank="1" showInputMessage="1" showErrorMessage="1" prompt="しりきしない" sqref="N29" xr:uid="{242E1BE1-27DA-4CCC-92C0-CC00D48030C5}"/>
    <dataValidation allowBlank="1" showInputMessage="1" showErrorMessage="1" prompt="とどほっけ" sqref="N28" xr:uid="{C8BDBE7C-4C4A-4B5E-9993-BFB007F35348}"/>
    <dataValidation allowBlank="1" showInputMessage="1" showErrorMessage="1" prompt="ふるべ" sqref="N27" xr:uid="{A7B1150F-83E8-410A-933E-4F33DB3CEA4D}"/>
    <dataValidation allowBlank="1" showInputMessage="1" showErrorMessage="1" prompt="きなおし" sqref="N26" xr:uid="{F232359A-1BE0-419D-9734-C259DFA36E9F}"/>
    <dataValidation allowBlank="1" showInputMessage="1" showErrorMessage="1" prompt="いちのわたり" sqref="N15" xr:uid="{0ED6561C-657E-4EF1-916D-24DC93F8AD9C}"/>
    <dataValidation allowBlank="1" showInputMessage="1" showErrorMessage="1" prompt="おおてまち" sqref="E12" xr:uid="{18978CCA-F654-459E-8C89-725965FF4C03}"/>
    <dataValidation allowBlank="1" showInputMessage="1" showErrorMessage="1" prompt="あさひ" sqref="E11" xr:uid="{1D751152-B067-4069-B920-5884EDF932E8}"/>
    <dataValidation allowBlank="1" showInputMessage="1" showErrorMessage="1" prompt="ちよがだい" sqref="E15" xr:uid="{DF7405EE-C6EE-4C1A-BC2E-AE0656D0311A}"/>
    <dataValidation allowBlank="1" showInputMessage="1" showErrorMessage="1" prompt="かめだ" sqref="E14" xr:uid="{F6C68908-09A1-4AA1-9402-56C4B56AA87F}"/>
    <dataValidation allowBlank="1" showInputMessage="1" showErrorMessage="1" prompt="しんかわ" sqref="E13" xr:uid="{C335F364-E9B2-48E5-B8AF-DC7470831E6B}"/>
    <dataValidation allowBlank="1" showInputMessage="1" showErrorMessage="1" prompt="ときとう" sqref="E16" xr:uid="{DB58E87C-780A-4C82-92A3-7DB092CECA6E}"/>
    <dataValidation allowBlank="1" showInputMessage="1" showErrorMessage="1" prompt="とい" sqref="N35" xr:uid="{5CF23AF8-15F0-426A-977D-5A5F09BFC7B1}"/>
    <dataValidation allowBlank="1" showInputMessage="1" showErrorMessage="1" prompt="しおくび" sqref="N34" xr:uid="{F968DC11-5F69-4789-A36F-C446FFE68C9F}"/>
    <dataValidation allowBlank="1" showInputMessage="1" showErrorMessage="1" prompt="しもかまや" sqref="N33" xr:uid="{4AF6FAC4-441F-4E1E-91EE-44F241B624C1}"/>
    <dataValidation allowBlank="1" showInputMessage="1" showErrorMessage="1" prompt="おやす" sqref="N32" xr:uid="{D074CCDC-1258-42D0-8555-EE718AEDF872}"/>
    <dataValidation allowBlank="1" showInputMessage="1" showErrorMessage="1" prompt="ぜにがめ" sqref="E30" xr:uid="{264DCE1C-9A64-457B-A3B2-8164E81E7765}"/>
    <dataValidation allowBlank="1" showInputMessage="1" showErrorMessage="1" prompt="ききょう" sqref="E29" xr:uid="{30711AE5-D996-477E-BFE8-5987A1E02CF2}"/>
    <dataValidation allowBlank="1" showInputMessage="1" showErrorMessage="1" prompt="みなと" sqref="E28" xr:uid="{BF3D91A7-1A5B-4A22-854E-B3ED1C3179D6}"/>
    <dataValidation allowBlank="1" showInputMessage="1" showErrorMessage="1" prompt="あさひおか" sqref="E27" xr:uid="{5BB9D713-FF2E-4BEE-89C2-9ED79A7021B2}"/>
    <dataValidation allowBlank="1" showInputMessage="1" showErrorMessage="1" prompt="きたみはら" sqref="E26" xr:uid="{8B1AD17F-E194-4A60-B487-CA9CEF70C89D}"/>
    <dataValidation allowBlank="1" showInputMessage="1" showErrorMessage="1" prompt="かみやま" sqref="E25" xr:uid="{F30D4DE1-23D5-43CF-88F0-57A8CBBA4347}"/>
    <dataValidation allowBlank="1" showInputMessage="1" showErrorMessage="1" prompt="ほんどおり" sqref="E24" xr:uid="{B9E6CCED-2662-4CE5-9ACD-165BAAA60225}"/>
    <dataValidation allowBlank="1" showInputMessage="1" showErrorMessage="1" prompt="ひがしとみおか" sqref="E23" xr:uid="{5243C620-D7BD-483B-8769-7F474903877D}"/>
    <dataValidation allowBlank="1" showInputMessage="1" showErrorMessage="1" prompt="とみおか" sqref="E22" xr:uid="{9333AE07-CD67-4CB2-9A6A-CAFDA6AEB07E}"/>
    <dataValidation allowBlank="1" showInputMessage="1" showErrorMessage="1" prompt="ふかぼり" sqref="E21" xr:uid="{DDDB652F-0F53-4AAB-8B01-8675EDB634C3}"/>
    <dataValidation allowBlank="1" showInputMessage="1" showErrorMessage="1" prompt="ひよし" sqref="E20" xr:uid="{0568F49A-581B-4868-9410-8817E67FF1D2}"/>
    <dataValidation allowBlank="1" showInputMessage="1" showErrorMessage="1" prompt="うえの" sqref="E19" xr:uid="{4D0BD786-1EB9-4E5A-88A9-FB587E75EA67}"/>
    <dataValidation allowBlank="1" showInputMessage="1" showErrorMessage="1" prompt="ゆのかわ" sqref="E18" xr:uid="{1F86FB9D-DBAA-4C4F-B36A-3CAD425C8D61}"/>
    <dataValidation allowBlank="1" showInputMessage="1" showErrorMessage="1" prompt="ほんちょう" sqref="E17" xr:uid="{B83F854C-97DB-4C14-87C9-66639CD99EC5}"/>
    <dataValidation allowBlank="1" showInputMessage="1" showErrorMessage="1" prompt="しかべ" sqref="W21" xr:uid="{9AABD323-727C-4A51-A829-47BF726C3694}"/>
    <dataValidation allowBlank="1" showInputMessage="1" showErrorMessage="1" prompt="さわら" sqref="W19" xr:uid="{59062457-77EF-4DC0-B4E4-F72B5836BD69}"/>
    <dataValidation allowBlank="1" showInputMessage="1" showErrorMessage="1" prompt="かかりま" sqref="W20" xr:uid="{EEA454D8-37AD-4CCA-AD07-2090EAB3EC76}"/>
    <dataValidation allowBlank="1" showInputMessage="1" showErrorMessage="1" prompt="にごりかわ" sqref="W18" xr:uid="{CFE43050-C04B-407A-86BF-31444332DE8D}"/>
    <dataValidation allowBlank="1" showInputMessage="1" showErrorMessage="1" prompt="こたにいし" sqref="AF16" xr:uid="{F39D2044-B31C-42B0-A677-AE19E92BDB46}"/>
    <dataValidation allowBlank="1" showInputMessage="1" showErrorMessage="1" prompt="わきもと" sqref="AF15" xr:uid="{20BB2200-9FA1-4975-92EE-C28ED7C9AC54}"/>
    <dataValidation allowBlank="1" showInputMessage="1" showErrorMessage="1" prompt="しりうち" sqref="AF14" xr:uid="{DC89A858-70E6-4632-97E2-B63A2E761EA8}"/>
    <dataValidation allowBlank="1" showInputMessage="1" showErrorMessage="1" prompt="きこない" sqref="AF13" xr:uid="{619A9905-2DE9-4300-88AC-F6C3D131C73F}"/>
    <dataValidation allowBlank="1" showInputMessage="1" showErrorMessage="1" prompt="はらぐち" sqref="AF27" xr:uid="{93ECF261-6020-413D-8F61-6065A4956D5A}"/>
    <dataValidation allowBlank="1" showInputMessage="1" showErrorMessage="1" prompt="きよべ" sqref="AF25" xr:uid="{3B0B2F02-78BA-4990-A353-DD318B3EB605}"/>
    <dataValidation allowBlank="1" showInputMessage="1" showErrorMessage="1" prompt="あかがみ" sqref="AF24" xr:uid="{ECDECDFD-39C8-4DD8-AE4A-090C7A2DE645}"/>
    <dataValidation allowBlank="1" showInputMessage="1" showErrorMessage="1" prompt="たてはま" sqref="AF23" xr:uid="{BA4D4718-DCA5-4636-8611-D57A2B3D5EEE}"/>
    <dataValidation allowBlank="1" showInputMessage="1" showErrorMessage="1" prompt="まつまえ" sqref="AF22" xr:uid="{26C5028E-5388-4661-9A05-F62199401316}"/>
    <dataValidation allowBlank="1" showInputMessage="1" showErrorMessage="1" prompt="しらかみ" sqref="AF21" xr:uid="{83181416-04DF-406B-8418-318B261A2915}"/>
    <dataValidation allowBlank="1" showInputMessage="1" showErrorMessage="1" prompt="よしおか" sqref="AF20" xr:uid="{C72F5573-FB5C-403C-A377-77C24008C2BD}"/>
    <dataValidation allowBlank="1" showInputMessage="1" showErrorMessage="1" prompt="せんげん" sqref="AF19" xr:uid="{842954CC-551A-42F4-A152-D5A5655D0568}"/>
    <dataValidation allowBlank="1" showInputMessage="1" showErrorMessage="1" prompt="ふくしま" sqref="AF18" xr:uid="{6C23F71B-C584-4825-94D0-AA38327220AC}"/>
    <dataValidation allowBlank="1" showInputMessage="1" showErrorMessage="1" prompt="ゆのさと" sqref="AF17" xr:uid="{391C64AD-7D77-42FA-A902-31791F0E8D3A}"/>
    <dataValidation allowBlank="1" showInputMessage="1" showErrorMessage="1" prompt="えら" sqref="AF26" xr:uid="{DD660EC1-598C-4FB0-B674-06A01CF28C8A}"/>
    <dataValidation type="whole" errorStyle="information" allowBlank="1" showErrorMessage="1" errorTitle="定数オーバー" error="定数オーバーです。" prompt="_x000a_" sqref="G17:G30 G11 G13:G15" xr:uid="{C6020850-0DA7-4FD9-ADD0-4B8430106DA2}">
      <formula1>0</formula1>
      <formula2>F11</formula2>
    </dataValidation>
    <dataValidation allowBlank="1" showInputMessage="1" showErrorMessage="1" prompt="まいにちしかべ" sqref="W22" xr:uid="{8CEA558F-5F87-4926-BCE7-5A94E9454CCC}"/>
  </dataValidations>
  <hyperlinks>
    <hyperlink ref="AK5" location="表紙!A1" display="表紙へ戻る" xr:uid="{4B6918A7-E18A-4301-84F3-E26A97C4EDCA}"/>
    <hyperlink ref="AK7:AL7" location="変更履歴!A1" display="変更履歴へ" xr:uid="{E810722C-F8C2-4895-88A3-81F45ACFA47F}"/>
  </hyperlinks>
  <printOptions horizontalCentered="1" verticalCentered="1"/>
  <pageMargins left="0.19685039370078741" right="0.19685039370078741" top="0.31496062992125984" bottom="0.31496062992125984" header="0.19685039370078741" footer="0.19685039370078741"/>
  <pageSetup paperSize="9" scale="79" orientation="landscape" cellComments="asDisplayed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E165A-7211-4BCB-B47F-2E676595922A}">
  <sheetPr>
    <pageSetUpPr fitToPage="1"/>
  </sheetPr>
  <dimension ref="A1:AM47"/>
  <sheetViews>
    <sheetView showGridLines="0" showZeros="0" view="pageBreakPreview" zoomScale="75" zoomScaleNormal="75" zoomScaleSheetLayoutView="75" workbookViewId="0"/>
  </sheetViews>
  <sheetFormatPr defaultColWidth="8.08203125" defaultRowHeight="12" customHeight="1"/>
  <cols>
    <col min="1" max="2" width="3.9140625" style="53" customWidth="1"/>
    <col min="3" max="4" width="2.6640625" style="53" customWidth="1"/>
    <col min="5" max="5" width="8.6640625" style="53" customWidth="1"/>
    <col min="6" max="6" width="6" style="53" customWidth="1"/>
    <col min="7" max="7" width="7.58203125" style="53" customWidth="1"/>
    <col min="8" max="8" width="8.9140625" style="53" hidden="1" customWidth="1"/>
    <col min="9" max="9" width="1.9140625" style="53" customWidth="1"/>
    <col min="10" max="11" width="3.9140625" style="53" customWidth="1"/>
    <col min="12" max="13" width="2.6640625" style="53" customWidth="1"/>
    <col min="14" max="14" width="8.6640625" style="53" customWidth="1"/>
    <col min="15" max="15" width="6" style="53" customWidth="1"/>
    <col min="16" max="16" width="7.58203125" style="53" customWidth="1"/>
    <col min="17" max="17" width="8.9140625" style="53" hidden="1" customWidth="1"/>
    <col min="18" max="18" width="1.9140625" style="53" customWidth="1"/>
    <col min="19" max="20" width="3.9140625" style="53" customWidth="1"/>
    <col min="21" max="22" width="2.6640625" style="53" customWidth="1"/>
    <col min="23" max="23" width="8.6640625" style="53" customWidth="1"/>
    <col min="24" max="24" width="6" style="53" customWidth="1"/>
    <col min="25" max="25" width="7.58203125" style="53" customWidth="1"/>
    <col min="26" max="26" width="8.9140625" style="53" hidden="1" customWidth="1"/>
    <col min="27" max="27" width="1.9140625" style="53" customWidth="1"/>
    <col min="28" max="29" width="3.9140625" style="53" customWidth="1"/>
    <col min="30" max="31" width="2.6640625" style="53" customWidth="1"/>
    <col min="32" max="32" width="8.6640625" style="53" customWidth="1"/>
    <col min="33" max="33" width="6" style="53" customWidth="1"/>
    <col min="34" max="34" width="7.58203125" style="53" customWidth="1"/>
    <col min="35" max="35" width="8.9140625" style="53" hidden="1" customWidth="1"/>
    <col min="36" max="36" width="1.9140625" style="53" customWidth="1"/>
    <col min="37" max="16384" width="8.08203125" style="53"/>
  </cols>
  <sheetData>
    <row r="1" spans="1:39" ht="3.75" customHeight="1">
      <c r="A1" s="95"/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132"/>
      <c r="AA1" s="132"/>
      <c r="AB1" s="132"/>
      <c r="AC1" s="132"/>
      <c r="AD1" s="95"/>
      <c r="AE1" s="95"/>
      <c r="AF1" s="95"/>
      <c r="AG1" s="95"/>
      <c r="AH1" s="95"/>
      <c r="AI1" s="95"/>
      <c r="AJ1" s="95"/>
      <c r="AK1" s="95"/>
      <c r="AL1" s="95"/>
    </row>
    <row r="2" spans="1:39" ht="18" customHeight="1">
      <c r="A2" s="560">
        <v>6</v>
      </c>
      <c r="B2" s="561"/>
      <c r="C2" s="562" t="s">
        <v>879</v>
      </c>
      <c r="D2" s="563"/>
      <c r="E2" s="563"/>
      <c r="F2" s="563"/>
      <c r="G2" s="563"/>
      <c r="H2" s="151"/>
      <c r="I2" s="95"/>
      <c r="J2" s="564">
        <v>46235</v>
      </c>
      <c r="K2" s="564"/>
      <c r="L2" s="564"/>
      <c r="M2" s="564"/>
      <c r="N2" s="430"/>
      <c r="O2" s="565" t="s">
        <v>92</v>
      </c>
      <c r="P2" s="565"/>
      <c r="Q2" s="565"/>
      <c r="R2" s="565"/>
      <c r="S2" s="565"/>
      <c r="T2" s="565"/>
      <c r="U2" s="565"/>
      <c r="V2" s="565"/>
      <c r="W2" s="565"/>
      <c r="X2" s="95"/>
      <c r="Y2" s="3" t="s">
        <v>93</v>
      </c>
      <c r="Z2" s="95"/>
      <c r="AA2" s="95"/>
      <c r="AB2" s="95"/>
      <c r="AC2" s="95"/>
      <c r="AD2" s="95"/>
      <c r="AE2" s="95"/>
      <c r="AF2" s="96"/>
      <c r="AG2" s="97"/>
      <c r="AH2" s="98" t="s">
        <v>94</v>
      </c>
      <c r="AI2" s="95"/>
      <c r="AJ2" s="95"/>
      <c r="AK2" s="95"/>
      <c r="AL2" s="95"/>
    </row>
    <row r="3" spans="1:39" ht="4.5" customHeight="1" thickBot="1">
      <c r="A3" s="130"/>
      <c r="B3" s="130"/>
      <c r="C3" s="130"/>
      <c r="D3" s="130"/>
      <c r="E3" s="130"/>
      <c r="F3" s="130"/>
      <c r="G3" s="130"/>
      <c r="H3" s="132">
        <v>201</v>
      </c>
      <c r="I3" s="3"/>
      <c r="J3" s="3"/>
      <c r="K3" s="3"/>
      <c r="L3" s="3"/>
      <c r="M3" s="3"/>
      <c r="N3" s="3"/>
      <c r="O3" s="3"/>
      <c r="P3" s="3"/>
      <c r="Q3" s="3"/>
      <c r="R3" s="132"/>
      <c r="S3" s="3"/>
      <c r="T3" s="3"/>
      <c r="U3" s="3"/>
      <c r="V3" s="3"/>
      <c r="W3" s="3"/>
      <c r="X3" s="3"/>
      <c r="Y3" s="3"/>
      <c r="Z3" s="152"/>
      <c r="AA3" s="132"/>
      <c r="AB3" s="132"/>
      <c r="AC3" s="132"/>
      <c r="AD3" s="3"/>
      <c r="AE3" s="3"/>
      <c r="AF3" s="3"/>
      <c r="AG3" s="3"/>
      <c r="AH3" s="3"/>
      <c r="AI3" s="3"/>
      <c r="AJ3" s="3"/>
      <c r="AK3" s="3"/>
      <c r="AL3" s="3"/>
    </row>
    <row r="4" spans="1:39" ht="13.5" customHeight="1" thickTop="1">
      <c r="A4" s="100" t="s">
        <v>95</v>
      </c>
      <c r="B4" s="101"/>
      <c r="C4" s="102"/>
      <c r="D4" s="566" t="s">
        <v>96</v>
      </c>
      <c r="E4" s="567"/>
      <c r="F4" s="568"/>
      <c r="G4" s="566" t="s">
        <v>97</v>
      </c>
      <c r="H4" s="567"/>
      <c r="I4" s="567"/>
      <c r="J4" s="567"/>
      <c r="K4" s="567"/>
      <c r="L4" s="567"/>
      <c r="M4" s="567"/>
      <c r="N4" s="567"/>
      <c r="O4" s="567"/>
      <c r="P4" s="567"/>
      <c r="Q4" s="567"/>
      <c r="R4" s="567"/>
      <c r="S4" s="567"/>
      <c r="T4" s="567"/>
      <c r="U4" s="569" t="s">
        <v>333</v>
      </c>
      <c r="V4" s="567"/>
      <c r="W4" s="567"/>
      <c r="X4" s="566" t="s">
        <v>99</v>
      </c>
      <c r="Y4" s="567"/>
      <c r="Z4" s="607"/>
      <c r="AA4" s="608" t="s">
        <v>4</v>
      </c>
      <c r="AB4" s="609"/>
      <c r="AC4" s="609"/>
      <c r="AD4" s="609" t="s">
        <v>100</v>
      </c>
      <c r="AE4" s="609"/>
      <c r="AF4" s="609"/>
      <c r="AG4" s="609"/>
      <c r="AH4" s="103" t="s">
        <v>101</v>
      </c>
      <c r="AI4" s="132"/>
      <c r="AJ4" s="132"/>
      <c r="AK4" s="132"/>
      <c r="AL4" s="132"/>
    </row>
    <row r="5" spans="1:39" ht="24.75" customHeight="1" thickBot="1">
      <c r="A5" s="889" t="str">
        <f>IF(OR(AF30="○",AF32="○"),"～","")</f>
        <v/>
      </c>
      <c r="B5" s="890"/>
      <c r="C5" s="891"/>
      <c r="D5" s="575" t="str">
        <f>表紙!E5</f>
        <v/>
      </c>
      <c r="E5" s="576"/>
      <c r="F5" s="576"/>
      <c r="G5" s="577">
        <f>表紙!D6</f>
        <v>0</v>
      </c>
      <c r="H5" s="578"/>
      <c r="I5" s="578"/>
      <c r="J5" s="578"/>
      <c r="K5" s="578"/>
      <c r="L5" s="578"/>
      <c r="M5" s="578"/>
      <c r="N5" s="578"/>
      <c r="O5" s="578"/>
      <c r="P5" s="578"/>
      <c r="Q5" s="578"/>
      <c r="R5" s="578"/>
      <c r="S5" s="578"/>
      <c r="T5" s="578"/>
      <c r="U5" s="579">
        <f>表紙!D7</f>
        <v>0</v>
      </c>
      <c r="V5" s="580"/>
      <c r="W5" s="580"/>
      <c r="X5" s="623">
        <f>表紙!D8</f>
        <v>0</v>
      </c>
      <c r="Y5" s="624"/>
      <c r="Z5" s="625"/>
      <c r="AA5" s="626">
        <f>表紙!K4</f>
        <v>0</v>
      </c>
      <c r="AB5" s="627"/>
      <c r="AC5" s="627"/>
      <c r="AD5" s="622">
        <f>表紙!L4</f>
        <v>0</v>
      </c>
      <c r="AE5" s="622"/>
      <c r="AF5" s="622"/>
      <c r="AG5" s="622"/>
      <c r="AH5" s="104">
        <f>表紙!P4</f>
        <v>0</v>
      </c>
      <c r="AI5" s="95"/>
      <c r="AJ5" s="95"/>
      <c r="AK5" s="610" t="s">
        <v>102</v>
      </c>
      <c r="AL5" s="610"/>
    </row>
    <row r="6" spans="1:39" ht="13.5" customHeight="1" thickTop="1">
      <c r="A6" s="100" t="s">
        <v>103</v>
      </c>
      <c r="B6" s="101"/>
      <c r="C6" s="102"/>
      <c r="D6" s="566" t="s">
        <v>104</v>
      </c>
      <c r="E6" s="567"/>
      <c r="F6" s="568"/>
      <c r="G6" s="566" t="s">
        <v>105</v>
      </c>
      <c r="H6" s="567"/>
      <c r="I6" s="567"/>
      <c r="J6" s="567"/>
      <c r="K6" s="568"/>
      <c r="L6" s="700"/>
      <c r="M6" s="701"/>
      <c r="N6" s="701"/>
      <c r="O6" s="697" t="s">
        <v>335</v>
      </c>
      <c r="P6" s="699"/>
      <c r="Q6" s="153"/>
      <c r="R6" s="701"/>
      <c r="S6" s="701"/>
      <c r="T6" s="701"/>
      <c r="U6" s="702"/>
      <c r="V6" s="700"/>
      <c r="W6" s="701"/>
      <c r="X6" s="566" t="s">
        <v>106</v>
      </c>
      <c r="Y6" s="567"/>
      <c r="Z6" s="567"/>
      <c r="AA6" s="628"/>
      <c r="AB6" s="629" t="s">
        <v>107</v>
      </c>
      <c r="AC6" s="630"/>
      <c r="AD6" s="630"/>
      <c r="AE6" s="630"/>
      <c r="AF6" s="630"/>
      <c r="AG6" s="630"/>
      <c r="AH6" s="631"/>
      <c r="AI6" s="132"/>
      <c r="AJ6" s="132"/>
      <c r="AK6" s="132"/>
      <c r="AL6" s="132"/>
    </row>
    <row r="7" spans="1:39" ht="24.75" customHeight="1" thickBot="1">
      <c r="A7" s="614"/>
      <c r="B7" s="615"/>
      <c r="C7" s="616"/>
      <c r="D7" s="617">
        <f>表紙!J25</f>
        <v>0</v>
      </c>
      <c r="E7" s="618"/>
      <c r="F7" s="619"/>
      <c r="G7" s="617">
        <f>SUM(O7)</f>
        <v>0</v>
      </c>
      <c r="H7" s="618"/>
      <c r="I7" s="618"/>
      <c r="J7" s="618"/>
      <c r="K7" s="619"/>
      <c r="L7" s="781"/>
      <c r="M7" s="894"/>
      <c r="N7" s="782"/>
      <c r="O7" s="785">
        <f>SUM(G11:G19,G27:G32,P11:P21,Y11:Y33,AH11:AH23)</f>
        <v>0</v>
      </c>
      <c r="P7" s="787"/>
      <c r="Q7" s="154"/>
      <c r="R7" s="788"/>
      <c r="S7" s="788"/>
      <c r="T7" s="788"/>
      <c r="U7" s="789"/>
      <c r="V7" s="781"/>
      <c r="W7" s="782"/>
      <c r="X7" s="620">
        <f>表紙!D9</f>
        <v>0</v>
      </c>
      <c r="Y7" s="621"/>
      <c r="Z7" s="621"/>
      <c r="AA7" s="621"/>
      <c r="AB7" s="632">
        <f>表紙!D10</f>
        <v>0</v>
      </c>
      <c r="AC7" s="580"/>
      <c r="AD7" s="580"/>
      <c r="AE7" s="580"/>
      <c r="AF7" s="580"/>
      <c r="AG7" s="580"/>
      <c r="AH7" s="633"/>
      <c r="AI7" s="95"/>
      <c r="AJ7" s="95"/>
      <c r="AK7" s="610" t="s">
        <v>108</v>
      </c>
      <c r="AL7" s="610"/>
    </row>
    <row r="8" spans="1:39" ht="15" hidden="1" customHeight="1">
      <c r="A8" s="114"/>
      <c r="B8" s="114"/>
      <c r="C8" s="95"/>
      <c r="D8" s="115"/>
      <c r="E8" s="115"/>
      <c r="F8" s="115"/>
      <c r="G8" s="115"/>
      <c r="H8" s="115"/>
      <c r="I8" s="115"/>
      <c r="J8" s="115"/>
      <c r="K8" s="115"/>
      <c r="L8" s="112"/>
      <c r="M8" s="112"/>
      <c r="N8" s="112"/>
      <c r="O8" s="112"/>
      <c r="P8" s="112"/>
      <c r="Q8" s="52"/>
      <c r="R8" s="52"/>
      <c r="S8" s="52"/>
      <c r="T8" s="52"/>
      <c r="U8" s="52"/>
      <c r="V8" s="112"/>
      <c r="W8" s="112"/>
      <c r="X8" s="95"/>
      <c r="Y8" s="95"/>
      <c r="Z8" s="95"/>
      <c r="AA8" s="95"/>
      <c r="AB8" s="95"/>
      <c r="AC8" s="117"/>
      <c r="AD8" s="117"/>
      <c r="AE8" s="117"/>
      <c r="AF8" s="95"/>
      <c r="AG8" s="95"/>
      <c r="AH8" s="95"/>
      <c r="AI8" s="95"/>
      <c r="AJ8" s="95"/>
      <c r="AK8" s="3"/>
      <c r="AL8" s="3"/>
    </row>
    <row r="9" spans="1:39" ht="15.75" customHeight="1">
      <c r="A9" s="156" t="s">
        <v>880</v>
      </c>
      <c r="B9" s="117"/>
      <c r="C9" s="117"/>
      <c r="D9" s="117"/>
      <c r="E9" s="117"/>
      <c r="F9" s="192"/>
      <c r="G9" s="156"/>
      <c r="H9" s="117"/>
      <c r="I9" s="117"/>
      <c r="J9" s="156" t="s">
        <v>881</v>
      </c>
      <c r="K9" s="156"/>
      <c r="L9" s="156"/>
      <c r="M9" s="156"/>
      <c r="N9" s="156"/>
      <c r="O9" s="117"/>
      <c r="P9" s="117"/>
      <c r="Q9" s="117"/>
      <c r="R9" s="117"/>
      <c r="S9" s="156" t="s">
        <v>882</v>
      </c>
      <c r="T9" s="117"/>
      <c r="U9" s="117"/>
      <c r="V9" s="117"/>
      <c r="W9" s="117"/>
      <c r="X9" s="192"/>
      <c r="Y9" s="156"/>
      <c r="Z9" s="117"/>
      <c r="AA9" s="117"/>
      <c r="AB9" s="156" t="s">
        <v>883</v>
      </c>
      <c r="AC9" s="117"/>
      <c r="AD9" s="117"/>
      <c r="AE9" s="117"/>
      <c r="AF9" s="117"/>
      <c r="AG9" s="192"/>
      <c r="AH9" s="117"/>
      <c r="AI9" s="132"/>
      <c r="AJ9" s="132"/>
      <c r="AK9" s="132"/>
      <c r="AL9" s="132"/>
    </row>
    <row r="10" spans="1:39" ht="15.75" customHeight="1">
      <c r="A10" s="706" t="s">
        <v>340</v>
      </c>
      <c r="B10" s="707"/>
      <c r="C10" s="721" t="s">
        <v>4</v>
      </c>
      <c r="D10" s="707"/>
      <c r="E10" s="159" t="s">
        <v>112</v>
      </c>
      <c r="F10" s="162" t="s">
        <v>341</v>
      </c>
      <c r="G10" s="163" t="s">
        <v>114</v>
      </c>
      <c r="H10" s="132"/>
      <c r="I10" s="132"/>
      <c r="J10" s="706" t="s">
        <v>340</v>
      </c>
      <c r="K10" s="707"/>
      <c r="L10" s="721" t="s">
        <v>4</v>
      </c>
      <c r="M10" s="707"/>
      <c r="N10" s="159" t="s">
        <v>343</v>
      </c>
      <c r="O10" s="162" t="s">
        <v>341</v>
      </c>
      <c r="P10" s="163" t="s">
        <v>114</v>
      </c>
      <c r="Q10" s="132"/>
      <c r="R10" s="132"/>
      <c r="S10" s="706" t="s">
        <v>340</v>
      </c>
      <c r="T10" s="707"/>
      <c r="U10" s="721" t="s">
        <v>4</v>
      </c>
      <c r="V10" s="707"/>
      <c r="W10" s="231" t="s">
        <v>112</v>
      </c>
      <c r="X10" s="162" t="s">
        <v>341</v>
      </c>
      <c r="Y10" s="163" t="s">
        <v>114</v>
      </c>
      <c r="Z10" s="132"/>
      <c r="AA10" s="117"/>
      <c r="AB10" s="706" t="s">
        <v>340</v>
      </c>
      <c r="AC10" s="707"/>
      <c r="AD10" s="721" t="s">
        <v>4</v>
      </c>
      <c r="AE10" s="707"/>
      <c r="AF10" s="159" t="s">
        <v>112</v>
      </c>
      <c r="AG10" s="162" t="s">
        <v>341</v>
      </c>
      <c r="AH10" s="163" t="s">
        <v>114</v>
      </c>
      <c r="AI10" s="256"/>
      <c r="AJ10" s="132"/>
      <c r="AK10" s="117"/>
      <c r="AL10" s="117"/>
    </row>
    <row r="11" spans="1:39" ht="15.75" customHeight="1">
      <c r="A11" s="676" t="s">
        <v>884</v>
      </c>
      <c r="B11" s="677"/>
      <c r="C11" s="674">
        <v>14040</v>
      </c>
      <c r="D11" s="680"/>
      <c r="E11" s="122" t="s">
        <v>885</v>
      </c>
      <c r="F11" s="477">
        <v>1620</v>
      </c>
      <c r="G11" s="234"/>
      <c r="H11" s="194" t="s">
        <v>886</v>
      </c>
      <c r="I11" s="200"/>
      <c r="J11" s="676" t="s">
        <v>887</v>
      </c>
      <c r="K11" s="677"/>
      <c r="L11" s="674">
        <v>14160</v>
      </c>
      <c r="M11" s="680"/>
      <c r="N11" s="320" t="s">
        <v>888</v>
      </c>
      <c r="O11" s="239">
        <v>1820</v>
      </c>
      <c r="P11" s="234"/>
      <c r="Q11" s="194" t="s">
        <v>889</v>
      </c>
      <c r="R11" s="132"/>
      <c r="S11" s="356"/>
      <c r="T11" s="357"/>
      <c r="U11" s="884">
        <v>14110</v>
      </c>
      <c r="V11" s="885"/>
      <c r="W11" s="320" t="s">
        <v>890</v>
      </c>
      <c r="X11" s="239">
        <v>495</v>
      </c>
      <c r="Y11" s="234"/>
      <c r="Z11" s="257" t="s">
        <v>891</v>
      </c>
      <c r="AA11" s="258"/>
      <c r="AB11" s="676" t="s">
        <v>892</v>
      </c>
      <c r="AC11" s="677"/>
      <c r="AD11" s="881">
        <v>16410</v>
      </c>
      <c r="AE11" s="882"/>
      <c r="AF11" s="385" t="s">
        <v>893</v>
      </c>
      <c r="AG11" s="872" t="s">
        <v>894</v>
      </c>
      <c r="AH11" s="873"/>
      <c r="AI11" s="259" t="s">
        <v>895</v>
      </c>
      <c r="AJ11" s="132"/>
      <c r="AK11" s="117"/>
      <c r="AL11" s="181"/>
    </row>
    <row r="12" spans="1:39" ht="15.75" customHeight="1" thickBot="1">
      <c r="A12" s="670"/>
      <c r="B12" s="671"/>
      <c r="C12" s="666">
        <v>14050</v>
      </c>
      <c r="D12" s="729"/>
      <c r="E12" s="126" t="s">
        <v>896</v>
      </c>
      <c r="F12" s="123">
        <v>870</v>
      </c>
      <c r="G12" s="167"/>
      <c r="H12" s="194" t="s">
        <v>897</v>
      </c>
      <c r="I12" s="200"/>
      <c r="J12" s="794" t="s">
        <v>898</v>
      </c>
      <c r="K12" s="802"/>
      <c r="L12" s="666">
        <v>14150</v>
      </c>
      <c r="M12" s="667"/>
      <c r="N12" s="126" t="s">
        <v>899</v>
      </c>
      <c r="O12" s="195">
        <v>1355</v>
      </c>
      <c r="P12" s="167"/>
      <c r="Q12" s="194" t="s">
        <v>900</v>
      </c>
      <c r="R12" s="132"/>
      <c r="S12" s="339"/>
      <c r="T12" s="340"/>
      <c r="U12" s="692">
        <v>16010</v>
      </c>
      <c r="V12" s="887"/>
      <c r="W12" s="260" t="s">
        <v>901</v>
      </c>
      <c r="X12" s="193">
        <v>1435</v>
      </c>
      <c r="Y12" s="166"/>
      <c r="Z12" s="132" t="s">
        <v>902</v>
      </c>
      <c r="AA12" s="132"/>
      <c r="AB12" s="670"/>
      <c r="AC12" s="671"/>
      <c r="AD12" s="874">
        <v>16420</v>
      </c>
      <c r="AE12" s="875"/>
      <c r="AF12" s="126" t="s">
        <v>903</v>
      </c>
      <c r="AG12" s="193">
        <v>135</v>
      </c>
      <c r="AH12" s="167"/>
      <c r="AI12" s="259" t="s">
        <v>904</v>
      </c>
      <c r="AJ12" s="132"/>
      <c r="AK12" s="117"/>
      <c r="AL12" s="181"/>
    </row>
    <row r="13" spans="1:39" ht="15.75" customHeight="1" thickBot="1">
      <c r="A13" s="794" t="s">
        <v>905</v>
      </c>
      <c r="B13" s="802"/>
      <c r="C13" s="666">
        <v>14020</v>
      </c>
      <c r="D13" s="729"/>
      <c r="E13" s="126" t="s">
        <v>906</v>
      </c>
      <c r="F13" s="123">
        <v>225</v>
      </c>
      <c r="G13" s="167"/>
      <c r="H13" s="194" t="s">
        <v>907</v>
      </c>
      <c r="I13" s="200"/>
      <c r="J13" s="794" t="s">
        <v>908</v>
      </c>
      <c r="K13" s="802"/>
      <c r="L13" s="666">
        <v>14170</v>
      </c>
      <c r="M13" s="667"/>
      <c r="N13" s="126" t="s">
        <v>909</v>
      </c>
      <c r="O13" s="195">
        <v>2830</v>
      </c>
      <c r="P13" s="167"/>
      <c r="Q13" s="194" t="s">
        <v>910</v>
      </c>
      <c r="R13" s="132"/>
      <c r="S13" s="339"/>
      <c r="T13" s="340"/>
      <c r="U13" s="666">
        <v>16020</v>
      </c>
      <c r="V13" s="883"/>
      <c r="W13" s="261" t="s">
        <v>911</v>
      </c>
      <c r="X13" s="262">
        <v>4450</v>
      </c>
      <c r="Y13" s="167"/>
      <c r="Z13" s="132" t="s">
        <v>912</v>
      </c>
      <c r="AA13" s="132"/>
      <c r="AB13" s="670"/>
      <c r="AC13" s="671"/>
      <c r="AD13" s="684">
        <v>16430</v>
      </c>
      <c r="AE13" s="779"/>
      <c r="AF13" s="360" t="s">
        <v>913</v>
      </c>
      <c r="AG13" s="800" t="s">
        <v>894</v>
      </c>
      <c r="AH13" s="801"/>
      <c r="AI13" s="259"/>
      <c r="AJ13" s="132"/>
      <c r="AK13" s="117"/>
      <c r="AL13" s="181"/>
    </row>
    <row r="14" spans="1:39" ht="15.75" customHeight="1" thickBot="1">
      <c r="A14" s="670"/>
      <c r="B14" s="671"/>
      <c r="C14" s="681">
        <v>14021</v>
      </c>
      <c r="D14" s="682"/>
      <c r="E14" s="376" t="s">
        <v>914</v>
      </c>
      <c r="F14" s="800" t="s">
        <v>925</v>
      </c>
      <c r="G14" s="801"/>
      <c r="H14" s="194" t="s">
        <v>915</v>
      </c>
      <c r="I14" s="200"/>
      <c r="J14" s="794" t="s">
        <v>916</v>
      </c>
      <c r="K14" s="802"/>
      <c r="L14" s="684">
        <v>14190</v>
      </c>
      <c r="M14" s="779"/>
      <c r="N14" s="134" t="s">
        <v>917</v>
      </c>
      <c r="O14" s="800" t="s">
        <v>918</v>
      </c>
      <c r="P14" s="801"/>
      <c r="Q14" s="194"/>
      <c r="R14" s="132"/>
      <c r="S14" s="670" t="s">
        <v>919</v>
      </c>
      <c r="T14" s="671"/>
      <c r="U14" s="666">
        <v>16030</v>
      </c>
      <c r="V14" s="883"/>
      <c r="W14" s="261" t="s">
        <v>920</v>
      </c>
      <c r="X14" s="262">
        <v>1980</v>
      </c>
      <c r="Y14" s="167"/>
      <c r="Z14" s="132" t="s">
        <v>921</v>
      </c>
      <c r="AA14" s="132"/>
      <c r="AB14" s="670"/>
      <c r="AC14" s="671"/>
      <c r="AD14" s="874">
        <v>16440</v>
      </c>
      <c r="AE14" s="875"/>
      <c r="AF14" s="176" t="s">
        <v>922</v>
      </c>
      <c r="AG14" s="193">
        <v>4365</v>
      </c>
      <c r="AH14" s="167"/>
      <c r="AI14" s="259" t="s">
        <v>923</v>
      </c>
      <c r="AJ14" s="132"/>
      <c r="AK14" s="117"/>
      <c r="AL14" s="181"/>
    </row>
    <row r="15" spans="1:39" ht="15.75" customHeight="1" thickBot="1">
      <c r="A15" s="670"/>
      <c r="B15" s="671"/>
      <c r="C15" s="684">
        <v>14030</v>
      </c>
      <c r="D15" s="779"/>
      <c r="E15" s="134" t="s">
        <v>924</v>
      </c>
      <c r="F15" s="800" t="s">
        <v>925</v>
      </c>
      <c r="G15" s="801"/>
      <c r="H15" s="194" t="s">
        <v>926</v>
      </c>
      <c r="I15" s="200"/>
      <c r="J15" s="670"/>
      <c r="K15" s="671"/>
      <c r="L15" s="666">
        <v>14200</v>
      </c>
      <c r="M15" s="667"/>
      <c r="N15" s="126" t="s">
        <v>927</v>
      </c>
      <c r="O15" s="195">
        <v>380</v>
      </c>
      <c r="P15" s="167"/>
      <c r="Q15" s="194" t="s">
        <v>928</v>
      </c>
      <c r="R15" s="132"/>
      <c r="S15" s="670" t="s">
        <v>929</v>
      </c>
      <c r="T15" s="671"/>
      <c r="U15" s="895">
        <v>16040</v>
      </c>
      <c r="V15" s="896"/>
      <c r="W15" s="263" t="s">
        <v>930</v>
      </c>
      <c r="X15" s="264">
        <v>3365</v>
      </c>
      <c r="Y15" s="167"/>
      <c r="Z15" s="132" t="s">
        <v>931</v>
      </c>
      <c r="AA15" s="132"/>
      <c r="AB15" s="794" t="s">
        <v>932</v>
      </c>
      <c r="AC15" s="802"/>
      <c r="AD15" s="874">
        <v>16450</v>
      </c>
      <c r="AE15" s="875"/>
      <c r="AF15" s="126" t="s">
        <v>933</v>
      </c>
      <c r="AG15" s="193">
        <v>765</v>
      </c>
      <c r="AH15" s="167"/>
      <c r="AI15" s="259" t="s">
        <v>934</v>
      </c>
      <c r="AJ15" s="132"/>
      <c r="AK15" s="117"/>
      <c r="AL15" s="132"/>
    </row>
    <row r="16" spans="1:39" ht="15.75" customHeight="1" thickBot="1">
      <c r="A16" s="670"/>
      <c r="B16" s="671"/>
      <c r="C16" s="666">
        <v>16380</v>
      </c>
      <c r="D16" s="729"/>
      <c r="E16" s="126" t="s">
        <v>935</v>
      </c>
      <c r="F16" s="123">
        <v>200</v>
      </c>
      <c r="G16" s="167"/>
      <c r="H16" s="194" t="s">
        <v>936</v>
      </c>
      <c r="I16" s="200"/>
      <c r="J16" s="670"/>
      <c r="K16" s="671"/>
      <c r="L16" s="666">
        <v>14210</v>
      </c>
      <c r="M16" s="667"/>
      <c r="N16" s="126" t="s">
        <v>937</v>
      </c>
      <c r="O16" s="195">
        <v>75</v>
      </c>
      <c r="P16" s="167"/>
      <c r="Q16" s="194" t="s">
        <v>938</v>
      </c>
      <c r="R16" s="132"/>
      <c r="S16" s="670" t="s">
        <v>939</v>
      </c>
      <c r="T16" s="878"/>
      <c r="U16" s="879">
        <v>16050</v>
      </c>
      <c r="V16" s="880"/>
      <c r="W16" s="265" t="s">
        <v>940</v>
      </c>
      <c r="X16" s="266">
        <v>820</v>
      </c>
      <c r="Y16" s="267"/>
      <c r="Z16" s="132" t="s">
        <v>941</v>
      </c>
      <c r="AA16" s="132"/>
      <c r="AB16" s="794" t="s">
        <v>942</v>
      </c>
      <c r="AC16" s="802"/>
      <c r="AD16" s="874">
        <v>16460</v>
      </c>
      <c r="AE16" s="875"/>
      <c r="AF16" s="126" t="s">
        <v>943</v>
      </c>
      <c r="AG16" s="193">
        <v>585</v>
      </c>
      <c r="AH16" s="167"/>
      <c r="AI16" s="257" t="s">
        <v>944</v>
      </c>
      <c r="AJ16" s="132"/>
      <c r="AK16" s="117"/>
      <c r="AL16" s="117"/>
      <c r="AM16" s="117"/>
    </row>
    <row r="17" spans="1:39" ht="15.75" customHeight="1">
      <c r="A17" s="670"/>
      <c r="B17" s="671"/>
      <c r="C17" s="666">
        <v>16382</v>
      </c>
      <c r="D17" s="762"/>
      <c r="E17" s="196" t="s">
        <v>945</v>
      </c>
      <c r="F17" s="123">
        <v>20</v>
      </c>
      <c r="G17" s="167"/>
      <c r="H17" s="194" t="s">
        <v>946</v>
      </c>
      <c r="I17" s="200"/>
      <c r="J17" s="794" t="s">
        <v>947</v>
      </c>
      <c r="K17" s="802"/>
      <c r="L17" s="666">
        <v>14070</v>
      </c>
      <c r="M17" s="667"/>
      <c r="N17" s="126" t="s">
        <v>948</v>
      </c>
      <c r="O17" s="195">
        <v>1280</v>
      </c>
      <c r="P17" s="167"/>
      <c r="Q17" s="194" t="s">
        <v>949</v>
      </c>
      <c r="R17" s="132"/>
      <c r="S17" s="339"/>
      <c r="T17" s="340"/>
      <c r="U17" s="897">
        <v>14130</v>
      </c>
      <c r="V17" s="898"/>
      <c r="W17" s="196" t="s">
        <v>950</v>
      </c>
      <c r="X17" s="195">
        <v>25</v>
      </c>
      <c r="Y17" s="167"/>
      <c r="Z17" s="132" t="s">
        <v>951</v>
      </c>
      <c r="AA17" s="132"/>
      <c r="AB17" s="794" t="s">
        <v>952</v>
      </c>
      <c r="AC17" s="802"/>
      <c r="AD17" s="874">
        <v>16470</v>
      </c>
      <c r="AE17" s="875"/>
      <c r="AF17" s="126" t="s">
        <v>1689</v>
      </c>
      <c r="AG17" s="195">
        <v>425</v>
      </c>
      <c r="AH17" s="167"/>
      <c r="AI17" s="259" t="s">
        <v>953</v>
      </c>
      <c r="AJ17" s="132"/>
      <c r="AK17" s="117"/>
      <c r="AL17" s="117"/>
      <c r="AM17" s="117"/>
    </row>
    <row r="18" spans="1:39" ht="15.75" customHeight="1">
      <c r="A18" s="670"/>
      <c r="B18" s="671"/>
      <c r="C18" s="684">
        <v>16385</v>
      </c>
      <c r="D18" s="899"/>
      <c r="E18" s="134" t="s">
        <v>954</v>
      </c>
      <c r="F18" s="807" t="s">
        <v>1688</v>
      </c>
      <c r="G18" s="808"/>
      <c r="H18" s="194" t="s">
        <v>955</v>
      </c>
      <c r="I18" s="200"/>
      <c r="J18" s="670"/>
      <c r="K18" s="671"/>
      <c r="L18" s="684">
        <v>14090</v>
      </c>
      <c r="M18" s="779"/>
      <c r="N18" s="183" t="s">
        <v>956</v>
      </c>
      <c r="O18" s="800" t="s">
        <v>957</v>
      </c>
      <c r="P18" s="801"/>
      <c r="Q18" s="194"/>
      <c r="R18" s="132"/>
      <c r="S18" s="339"/>
      <c r="T18" s="340"/>
      <c r="U18" s="666">
        <v>14140</v>
      </c>
      <c r="V18" s="733"/>
      <c r="W18" s="137" t="s">
        <v>958</v>
      </c>
      <c r="X18" s="216">
        <v>1090</v>
      </c>
      <c r="Y18" s="184"/>
      <c r="Z18" s="132" t="s">
        <v>959</v>
      </c>
      <c r="AA18" s="132"/>
      <c r="AB18" s="670"/>
      <c r="AC18" s="671"/>
      <c r="AD18" s="681">
        <v>16480</v>
      </c>
      <c r="AE18" s="682"/>
      <c r="AF18" s="354" t="s">
        <v>960</v>
      </c>
      <c r="AG18" s="876" t="s">
        <v>1713</v>
      </c>
      <c r="AH18" s="877"/>
      <c r="AI18" s="259" t="s">
        <v>961</v>
      </c>
      <c r="AJ18" s="132"/>
      <c r="AK18" s="117"/>
    </row>
    <row r="19" spans="1:39" ht="15.75" customHeight="1">
      <c r="A19" s="672"/>
      <c r="B19" s="673"/>
      <c r="C19" s="846">
        <v>16386</v>
      </c>
      <c r="D19" s="847"/>
      <c r="E19" s="250" t="s">
        <v>962</v>
      </c>
      <c r="F19" s="800" t="s">
        <v>963</v>
      </c>
      <c r="G19" s="801"/>
      <c r="H19" s="194" t="s">
        <v>964</v>
      </c>
      <c r="I19" s="200"/>
      <c r="J19" s="670"/>
      <c r="K19" s="671"/>
      <c r="L19" s="684">
        <v>14220</v>
      </c>
      <c r="M19" s="696"/>
      <c r="N19" s="183" t="s">
        <v>965</v>
      </c>
      <c r="O19" s="800" t="s">
        <v>957</v>
      </c>
      <c r="P19" s="801"/>
      <c r="Q19" s="194"/>
      <c r="R19" s="258"/>
      <c r="S19" s="900" t="s">
        <v>966</v>
      </c>
      <c r="T19" s="892"/>
      <c r="U19" s="874">
        <v>16070</v>
      </c>
      <c r="V19" s="893"/>
      <c r="W19" s="126" t="s">
        <v>967</v>
      </c>
      <c r="X19" s="195">
        <v>1470</v>
      </c>
      <c r="Y19" s="167"/>
      <c r="Z19" s="132" t="s">
        <v>968</v>
      </c>
      <c r="AA19" s="132"/>
      <c r="AB19" s="811" t="s">
        <v>969</v>
      </c>
      <c r="AC19" s="892"/>
      <c r="AD19" s="874">
        <v>16490</v>
      </c>
      <c r="AE19" s="875"/>
      <c r="AF19" s="126" t="s">
        <v>970</v>
      </c>
      <c r="AG19" s="193">
        <v>715</v>
      </c>
      <c r="AH19" s="167"/>
      <c r="AI19" s="259" t="s">
        <v>971</v>
      </c>
      <c r="AJ19" s="132"/>
      <c r="AK19" s="117"/>
    </row>
    <row r="20" spans="1:39" ht="15.75" customHeight="1">
      <c r="A20" s="204" t="s">
        <v>972</v>
      </c>
      <c r="B20" s="204"/>
      <c r="C20" s="204"/>
      <c r="D20" s="204"/>
      <c r="E20" s="204"/>
      <c r="F20" s="204"/>
      <c r="G20" s="204"/>
      <c r="H20" s="194"/>
      <c r="I20" s="200"/>
      <c r="J20" s="670"/>
      <c r="K20" s="671"/>
      <c r="L20" s="681">
        <v>14230</v>
      </c>
      <c r="M20" s="752"/>
      <c r="N20" s="354" t="s">
        <v>973</v>
      </c>
      <c r="O20" s="800" t="s">
        <v>957</v>
      </c>
      <c r="P20" s="801"/>
      <c r="Q20" s="194" t="s">
        <v>974</v>
      </c>
      <c r="R20" s="132"/>
      <c r="S20" s="794" t="s">
        <v>975</v>
      </c>
      <c r="T20" s="802"/>
      <c r="U20" s="684">
        <v>16100</v>
      </c>
      <c r="V20" s="888"/>
      <c r="W20" s="221" t="s">
        <v>976</v>
      </c>
      <c r="X20" s="901" t="s">
        <v>977</v>
      </c>
      <c r="Y20" s="902"/>
      <c r="Z20" s="132"/>
      <c r="AA20" s="132"/>
      <c r="AB20" s="794" t="s">
        <v>978</v>
      </c>
      <c r="AC20" s="802"/>
      <c r="AD20" s="874">
        <v>16390</v>
      </c>
      <c r="AE20" s="875"/>
      <c r="AF20" s="126" t="s">
        <v>979</v>
      </c>
      <c r="AG20" s="193">
        <v>205</v>
      </c>
      <c r="AH20" s="167"/>
      <c r="AI20" s="259" t="s">
        <v>980</v>
      </c>
      <c r="AJ20" s="132"/>
      <c r="AK20" s="117"/>
    </row>
    <row r="21" spans="1:39" ht="15.75" customHeight="1">
      <c r="A21" s="268" t="s">
        <v>981</v>
      </c>
      <c r="B21" s="132"/>
      <c r="C21" s="132"/>
      <c r="D21" s="132"/>
      <c r="E21" s="132"/>
      <c r="F21" s="132"/>
      <c r="G21" s="132"/>
      <c r="H21" s="194"/>
      <c r="I21" s="200"/>
      <c r="J21" s="672"/>
      <c r="K21" s="673"/>
      <c r="L21" s="690">
        <v>14240</v>
      </c>
      <c r="M21" s="751"/>
      <c r="N21" s="169" t="s">
        <v>982</v>
      </c>
      <c r="O21" s="415">
        <v>35</v>
      </c>
      <c r="P21" s="171"/>
      <c r="Q21" s="194" t="s">
        <v>983</v>
      </c>
      <c r="R21" s="132"/>
      <c r="S21" s="670"/>
      <c r="T21" s="671"/>
      <c r="U21" s="874">
        <v>16110</v>
      </c>
      <c r="V21" s="893"/>
      <c r="W21" s="126" t="s">
        <v>984</v>
      </c>
      <c r="X21" s="195">
        <v>2090</v>
      </c>
      <c r="Y21" s="167"/>
      <c r="Z21" s="132" t="s">
        <v>985</v>
      </c>
      <c r="AA21" s="132"/>
      <c r="AB21" s="670"/>
      <c r="AC21" s="671"/>
      <c r="AD21" s="684">
        <v>18430</v>
      </c>
      <c r="AE21" s="779"/>
      <c r="AF21" s="134" t="s">
        <v>986</v>
      </c>
      <c r="AG21" s="800" t="s">
        <v>987</v>
      </c>
      <c r="AH21" s="801"/>
      <c r="AI21" s="259"/>
      <c r="AJ21" s="132"/>
      <c r="AK21" s="117"/>
    </row>
    <row r="22" spans="1:39" ht="15.75" customHeight="1">
      <c r="A22" s="132"/>
      <c r="B22" s="132"/>
      <c r="C22" s="132"/>
      <c r="D22" s="132"/>
      <c r="E22" s="132"/>
      <c r="F22" s="132"/>
      <c r="G22" s="132"/>
      <c r="H22" s="194"/>
      <c r="I22" s="200"/>
      <c r="J22" s="132"/>
      <c r="K22" s="132"/>
      <c r="L22" s="132"/>
      <c r="M22" s="132"/>
      <c r="N22" s="132"/>
      <c r="O22" s="132"/>
      <c r="P22" s="132"/>
      <c r="Q22" s="132"/>
      <c r="R22" s="132"/>
      <c r="S22" s="678"/>
      <c r="T22" s="679"/>
      <c r="U22" s="874">
        <v>16120</v>
      </c>
      <c r="V22" s="893"/>
      <c r="W22" s="126" t="s">
        <v>988</v>
      </c>
      <c r="X22" s="195">
        <v>1800</v>
      </c>
      <c r="Y22" s="167"/>
      <c r="Z22" s="132" t="s">
        <v>989</v>
      </c>
      <c r="AA22" s="132"/>
      <c r="AB22" s="672"/>
      <c r="AC22" s="673"/>
      <c r="AD22" s="903">
        <v>18450</v>
      </c>
      <c r="AE22" s="904"/>
      <c r="AF22" s="209" t="s">
        <v>990</v>
      </c>
      <c r="AG22" s="415">
        <v>15</v>
      </c>
      <c r="AH22" s="171"/>
      <c r="AI22" s="132" t="s">
        <v>991</v>
      </c>
      <c r="AJ22" s="132"/>
      <c r="AK22" s="132"/>
    </row>
    <row r="23" spans="1:39" ht="15.75" customHeight="1">
      <c r="A23" s="132"/>
      <c r="B23" s="132"/>
      <c r="C23" s="132"/>
      <c r="D23" s="132"/>
      <c r="E23" s="132"/>
      <c r="F23" s="132"/>
      <c r="G23" s="132"/>
      <c r="H23" s="194"/>
      <c r="I23" s="200"/>
      <c r="J23" s="132"/>
      <c r="K23" s="132"/>
      <c r="L23" s="132"/>
      <c r="M23" s="95"/>
      <c r="N23" s="132"/>
      <c r="O23" s="132"/>
      <c r="P23" s="132"/>
      <c r="Q23" s="132"/>
      <c r="R23" s="132"/>
      <c r="S23" s="794" t="s">
        <v>992</v>
      </c>
      <c r="T23" s="802"/>
      <c r="U23" s="874">
        <v>16150</v>
      </c>
      <c r="V23" s="893"/>
      <c r="W23" s="126" t="s">
        <v>993</v>
      </c>
      <c r="X23" s="195">
        <v>1145</v>
      </c>
      <c r="Y23" s="167"/>
      <c r="Z23" s="132" t="s">
        <v>994</v>
      </c>
      <c r="AA23" s="132"/>
      <c r="AB23" s="422" t="s">
        <v>995</v>
      </c>
      <c r="AC23" s="417"/>
      <c r="AD23" s="417"/>
      <c r="AE23" s="417"/>
      <c r="AF23" s="417"/>
      <c r="AG23" s="417"/>
      <c r="AH23" s="417"/>
      <c r="AI23" s="132"/>
      <c r="AJ23" s="132"/>
      <c r="AK23" s="132"/>
    </row>
    <row r="24" spans="1:39" ht="15.75" customHeight="1" thickBot="1">
      <c r="A24" s="132"/>
      <c r="B24" s="132"/>
      <c r="C24" s="132"/>
      <c r="D24" s="132"/>
      <c r="E24" s="132"/>
      <c r="F24" s="132"/>
      <c r="G24" s="132"/>
      <c r="H24" s="194"/>
      <c r="I24" s="200"/>
      <c r="J24" s="132"/>
      <c r="K24" s="132"/>
      <c r="L24" s="132"/>
      <c r="M24" s="132"/>
      <c r="N24" s="132"/>
      <c r="O24" s="132"/>
      <c r="P24" s="132"/>
      <c r="Q24" s="132"/>
      <c r="R24" s="132"/>
      <c r="S24" s="794" t="s">
        <v>996</v>
      </c>
      <c r="T24" s="802"/>
      <c r="U24" s="681">
        <v>16160</v>
      </c>
      <c r="V24" s="906"/>
      <c r="W24" s="354" t="s">
        <v>997</v>
      </c>
      <c r="X24" s="909" t="s">
        <v>1668</v>
      </c>
      <c r="Y24" s="910"/>
      <c r="Z24" s="132" t="s">
        <v>998</v>
      </c>
      <c r="AA24" s="132"/>
      <c r="AB24" s="132"/>
      <c r="AC24" s="132"/>
      <c r="AD24" s="132"/>
      <c r="AE24" s="132"/>
      <c r="AF24" s="117"/>
      <c r="AG24" s="206"/>
      <c r="AH24" s="208"/>
      <c r="AI24" s="132"/>
      <c r="AJ24" s="132"/>
      <c r="AK24" s="132"/>
      <c r="AL24" s="132"/>
    </row>
    <row r="25" spans="1:39" ht="15.75" customHeight="1" thickTop="1" thickBot="1">
      <c r="A25" s="353" t="s">
        <v>999</v>
      </c>
      <c r="B25" s="353"/>
      <c r="C25" s="353"/>
      <c r="D25" s="353"/>
      <c r="E25" s="353"/>
      <c r="F25" s="353"/>
      <c r="G25" s="353"/>
      <c r="H25" s="194"/>
      <c r="I25" s="200"/>
      <c r="J25" s="132"/>
      <c r="K25" s="132"/>
      <c r="L25" s="132"/>
      <c r="M25" s="132"/>
      <c r="N25" s="132"/>
      <c r="O25" s="132"/>
      <c r="P25" s="132"/>
      <c r="Q25" s="132"/>
      <c r="R25" s="132"/>
      <c r="S25" s="678"/>
      <c r="T25" s="679"/>
      <c r="U25" s="874">
        <v>16170</v>
      </c>
      <c r="V25" s="893"/>
      <c r="W25" s="137" t="s">
        <v>1667</v>
      </c>
      <c r="X25" s="195">
        <v>2870</v>
      </c>
      <c r="Y25" s="167"/>
      <c r="Z25" s="132" t="s">
        <v>1000</v>
      </c>
      <c r="AA25" s="132"/>
      <c r="AB25" s="837" t="s">
        <v>1001</v>
      </c>
      <c r="AC25" s="838"/>
      <c r="AD25" s="838"/>
      <c r="AE25" s="838"/>
      <c r="AF25" s="838"/>
      <c r="AG25" s="838"/>
      <c r="AH25" s="907" t="s">
        <v>929</v>
      </c>
      <c r="AI25" s="132"/>
      <c r="AJ25" s="132"/>
      <c r="AK25" s="132"/>
      <c r="AL25" s="132"/>
    </row>
    <row r="26" spans="1:39" ht="15.75" customHeight="1" thickBot="1">
      <c r="A26" s="706" t="s">
        <v>340</v>
      </c>
      <c r="B26" s="707"/>
      <c r="C26" s="721" t="s">
        <v>4</v>
      </c>
      <c r="D26" s="707"/>
      <c r="E26" s="159" t="s">
        <v>112</v>
      </c>
      <c r="F26" s="269" t="s">
        <v>341</v>
      </c>
      <c r="G26" s="248" t="s">
        <v>114</v>
      </c>
      <c r="H26" s="194"/>
      <c r="I26" s="200"/>
      <c r="J26" s="132"/>
      <c r="K26" s="132"/>
      <c r="L26" s="132"/>
      <c r="M26" s="132"/>
      <c r="N26" s="132"/>
      <c r="O26" s="132"/>
      <c r="P26" s="132"/>
      <c r="Q26" s="132"/>
      <c r="R26" s="132"/>
      <c r="S26" s="794" t="s">
        <v>1002</v>
      </c>
      <c r="T26" s="802"/>
      <c r="U26" s="874">
        <v>16180</v>
      </c>
      <c r="V26" s="886"/>
      <c r="W26" s="261" t="s">
        <v>1003</v>
      </c>
      <c r="X26" s="262">
        <v>3380</v>
      </c>
      <c r="Y26" s="167"/>
      <c r="Z26" s="132" t="s">
        <v>1004</v>
      </c>
      <c r="AA26" s="132"/>
      <c r="AB26" s="840"/>
      <c r="AC26" s="841"/>
      <c r="AD26" s="841"/>
      <c r="AE26" s="841"/>
      <c r="AF26" s="841"/>
      <c r="AG26" s="841"/>
      <c r="AH26" s="908"/>
      <c r="AI26" s="132"/>
      <c r="AJ26" s="132"/>
      <c r="AK26" s="132"/>
      <c r="AL26" s="132"/>
    </row>
    <row r="27" spans="1:39" ht="15.75" customHeight="1" thickTop="1" thickBot="1">
      <c r="A27" s="676" t="s">
        <v>1005</v>
      </c>
      <c r="B27" s="677"/>
      <c r="C27" s="674">
        <v>14100</v>
      </c>
      <c r="D27" s="680"/>
      <c r="E27" s="320" t="s">
        <v>1006</v>
      </c>
      <c r="F27" s="239">
        <v>655</v>
      </c>
      <c r="G27" s="167"/>
      <c r="H27" s="194" t="s">
        <v>1007</v>
      </c>
      <c r="I27" s="200"/>
      <c r="J27" s="132"/>
      <c r="K27" s="132"/>
      <c r="L27" s="132"/>
      <c r="M27" s="132"/>
      <c r="N27" s="132"/>
      <c r="O27" s="132"/>
      <c r="P27" s="132"/>
      <c r="Q27" s="132"/>
      <c r="R27" s="132"/>
      <c r="S27" s="670"/>
      <c r="T27" s="671"/>
      <c r="U27" s="874">
        <v>16190</v>
      </c>
      <c r="V27" s="886"/>
      <c r="W27" s="261" t="s">
        <v>1008</v>
      </c>
      <c r="X27" s="262">
        <v>3255</v>
      </c>
      <c r="Y27" s="167"/>
      <c r="Z27" s="132" t="s">
        <v>1009</v>
      </c>
      <c r="AA27" s="132"/>
      <c r="AB27" s="768" t="s">
        <v>340</v>
      </c>
      <c r="AC27" s="769"/>
      <c r="AD27" s="770" t="s">
        <v>1010</v>
      </c>
      <c r="AE27" s="905"/>
      <c r="AF27" s="157" t="s">
        <v>1011</v>
      </c>
      <c r="AG27" s="218" t="s">
        <v>341</v>
      </c>
      <c r="AH27" s="219" t="s">
        <v>114</v>
      </c>
      <c r="AI27" s="132"/>
      <c r="AJ27" s="132"/>
      <c r="AK27" s="132"/>
      <c r="AL27" s="132"/>
    </row>
    <row r="28" spans="1:39" ht="15.75" customHeight="1">
      <c r="A28" s="794" t="s">
        <v>1012</v>
      </c>
      <c r="B28" s="802"/>
      <c r="C28" s="684">
        <v>16350</v>
      </c>
      <c r="D28" s="779"/>
      <c r="E28" s="134" t="s">
        <v>1013</v>
      </c>
      <c r="F28" s="800" t="s">
        <v>1747</v>
      </c>
      <c r="G28" s="801"/>
      <c r="H28" s="194" t="s">
        <v>1014</v>
      </c>
      <c r="I28" s="200"/>
      <c r="J28" s="132"/>
      <c r="K28" s="132"/>
      <c r="L28" s="132"/>
      <c r="M28" s="132"/>
      <c r="N28" s="132"/>
      <c r="O28" s="132"/>
      <c r="P28" s="132"/>
      <c r="Q28" s="132"/>
      <c r="R28" s="132"/>
      <c r="S28" s="670" t="s">
        <v>929</v>
      </c>
      <c r="T28" s="671"/>
      <c r="U28" s="681">
        <v>57150</v>
      </c>
      <c r="V28" s="682"/>
      <c r="W28" s="487" t="s">
        <v>1658</v>
      </c>
      <c r="X28" s="876" t="s">
        <v>1741</v>
      </c>
      <c r="Y28" s="877"/>
      <c r="Z28" s="132" t="s">
        <v>1017</v>
      </c>
      <c r="AA28" s="132"/>
      <c r="AB28" s="816" t="s">
        <v>1018</v>
      </c>
      <c r="AC28" s="663"/>
      <c r="AD28" s="917"/>
      <c r="AE28" s="918"/>
      <c r="AF28" s="941"/>
      <c r="AG28" s="911">
        <f>AH45-SUM(AG30:AG33)</f>
        <v>40000</v>
      </c>
      <c r="AH28" s="913" t="str">
        <f>IF(SUM(AH30:AH33)&gt;0,G7-SUM(AH30:AH33),"")</f>
        <v/>
      </c>
      <c r="AI28" s="132"/>
      <c r="AJ28" s="132"/>
      <c r="AK28" s="132"/>
      <c r="AL28" s="132"/>
    </row>
    <row r="29" spans="1:39" ht="15.75" customHeight="1" thickBot="1">
      <c r="A29" s="678"/>
      <c r="B29" s="679"/>
      <c r="C29" s="666">
        <v>16360</v>
      </c>
      <c r="D29" s="729"/>
      <c r="E29" s="126" t="s">
        <v>1019</v>
      </c>
      <c r="F29" s="195">
        <v>590</v>
      </c>
      <c r="G29" s="167"/>
      <c r="H29" s="194" t="s">
        <v>1020</v>
      </c>
      <c r="I29" s="200"/>
      <c r="J29" s="132"/>
      <c r="K29" s="132"/>
      <c r="L29" s="132"/>
      <c r="M29" s="132"/>
      <c r="N29" s="132"/>
      <c r="O29" s="132"/>
      <c r="P29" s="132"/>
      <c r="Q29" s="132"/>
      <c r="R29" s="132"/>
      <c r="S29" s="794" t="s">
        <v>1015</v>
      </c>
      <c r="T29" s="802"/>
      <c r="U29" s="915">
        <v>16210</v>
      </c>
      <c r="V29" s="916"/>
      <c r="W29" s="136" t="s">
        <v>1016</v>
      </c>
      <c r="X29" s="193">
        <v>1130</v>
      </c>
      <c r="Y29" s="166"/>
      <c r="Z29" s="132"/>
      <c r="AA29" s="132"/>
      <c r="AB29" s="817"/>
      <c r="AC29" s="818"/>
      <c r="AD29" s="919"/>
      <c r="AE29" s="920"/>
      <c r="AF29" s="942"/>
      <c r="AG29" s="912"/>
      <c r="AH29" s="914"/>
      <c r="AI29" s="132"/>
      <c r="AJ29" s="132"/>
      <c r="AK29" s="132"/>
      <c r="AL29" s="132"/>
    </row>
    <row r="30" spans="1:39" ht="15.75" customHeight="1" thickTop="1">
      <c r="A30" s="811" t="s">
        <v>1024</v>
      </c>
      <c r="B30" s="892"/>
      <c r="C30" s="874">
        <v>16340</v>
      </c>
      <c r="D30" s="875"/>
      <c r="E30" s="126" t="s">
        <v>1025</v>
      </c>
      <c r="F30" s="195">
        <v>420</v>
      </c>
      <c r="G30" s="167"/>
      <c r="H30" s="194" t="s">
        <v>1026</v>
      </c>
      <c r="I30" s="200"/>
      <c r="J30" s="132"/>
      <c r="K30" s="132"/>
      <c r="L30" s="132"/>
      <c r="M30" s="132"/>
      <c r="N30" s="132"/>
      <c r="O30" s="132"/>
      <c r="P30" s="132"/>
      <c r="Q30" s="132"/>
      <c r="R30" s="132"/>
      <c r="S30" s="811" t="s">
        <v>1021</v>
      </c>
      <c r="T30" s="892"/>
      <c r="U30" s="684">
        <v>16220</v>
      </c>
      <c r="V30" s="888"/>
      <c r="W30" s="183" t="s">
        <v>1022</v>
      </c>
      <c r="X30" s="800" t="s">
        <v>1023</v>
      </c>
      <c r="Y30" s="801"/>
      <c r="Z30" s="132" t="s">
        <v>1029</v>
      </c>
      <c r="AA30" s="132"/>
      <c r="AB30" s="816" t="s">
        <v>1030</v>
      </c>
      <c r="AC30" s="663"/>
      <c r="AD30" s="933"/>
      <c r="AE30" s="934"/>
      <c r="AF30" s="925"/>
      <c r="AG30" s="923">
        <f>SUM(X13:X15)</f>
        <v>9795</v>
      </c>
      <c r="AH30" s="924" t="str">
        <f>IF(AF30="○",SUM(Y13:Y15),"")</f>
        <v/>
      </c>
      <c r="AI30" s="132"/>
      <c r="AJ30" s="132"/>
      <c r="AK30" s="132"/>
      <c r="AL30" s="132"/>
    </row>
    <row r="31" spans="1:39" ht="15.75" customHeight="1">
      <c r="A31" s="811" t="s">
        <v>1031</v>
      </c>
      <c r="B31" s="892"/>
      <c r="C31" s="874">
        <v>16310</v>
      </c>
      <c r="D31" s="875"/>
      <c r="E31" s="126" t="s">
        <v>1032</v>
      </c>
      <c r="F31" s="195">
        <v>1295</v>
      </c>
      <c r="G31" s="167"/>
      <c r="H31" s="194" t="s">
        <v>1033</v>
      </c>
      <c r="I31" s="200"/>
      <c r="J31" s="132"/>
      <c r="K31" s="132"/>
      <c r="L31" s="132"/>
      <c r="M31" s="132"/>
      <c r="N31" s="132"/>
      <c r="O31" s="132"/>
      <c r="P31" s="132"/>
      <c r="Q31" s="132"/>
      <c r="R31" s="132"/>
      <c r="S31" s="811" t="s">
        <v>1027</v>
      </c>
      <c r="T31" s="892"/>
      <c r="U31" s="874">
        <v>16230</v>
      </c>
      <c r="V31" s="893"/>
      <c r="W31" s="126" t="s">
        <v>1028</v>
      </c>
      <c r="X31" s="262">
        <v>1460</v>
      </c>
      <c r="Y31" s="167"/>
      <c r="Z31" s="132" t="s">
        <v>1036</v>
      </c>
      <c r="AA31" s="132"/>
      <c r="AB31" s="932"/>
      <c r="AC31" s="665"/>
      <c r="AD31" s="935"/>
      <c r="AE31" s="936"/>
      <c r="AF31" s="926"/>
      <c r="AG31" s="927"/>
      <c r="AH31" s="928"/>
      <c r="AI31" s="132"/>
      <c r="AJ31" s="132"/>
      <c r="AK31" s="117"/>
      <c r="AL31" s="132"/>
    </row>
    <row r="32" spans="1:39" ht="15.65" customHeight="1">
      <c r="A32" s="672" t="s">
        <v>1037</v>
      </c>
      <c r="B32" s="673"/>
      <c r="C32" s="937">
        <v>16300</v>
      </c>
      <c r="D32" s="938"/>
      <c r="E32" s="414" t="s">
        <v>1038</v>
      </c>
      <c r="F32" s="415">
        <v>505</v>
      </c>
      <c r="G32" s="416"/>
      <c r="H32" s="257" t="s">
        <v>1039</v>
      </c>
      <c r="I32" s="200"/>
      <c r="J32" s="132"/>
      <c r="K32" s="132"/>
      <c r="L32" s="132"/>
      <c r="M32" s="132"/>
      <c r="N32" s="132"/>
      <c r="O32" s="132"/>
      <c r="P32" s="132"/>
      <c r="Q32" s="132"/>
      <c r="R32" s="132"/>
      <c r="S32" s="794" t="s">
        <v>1034</v>
      </c>
      <c r="T32" s="802"/>
      <c r="U32" s="874">
        <v>16250</v>
      </c>
      <c r="V32" s="893"/>
      <c r="W32" s="126" t="s">
        <v>1035</v>
      </c>
      <c r="X32" s="195">
        <v>2785</v>
      </c>
      <c r="Y32" s="167"/>
      <c r="Z32" s="132" t="s">
        <v>1041</v>
      </c>
      <c r="AA32" s="132"/>
      <c r="AB32" s="816" t="s">
        <v>1002</v>
      </c>
      <c r="AC32" s="663"/>
      <c r="AD32" s="917"/>
      <c r="AE32" s="930"/>
      <c r="AF32" s="921"/>
      <c r="AG32" s="923">
        <f>SUM(X26:X27)</f>
        <v>6635</v>
      </c>
      <c r="AH32" s="924" t="str">
        <f>IF(AF32="○",SUM(Y26:Y27),"")</f>
        <v/>
      </c>
      <c r="AI32" s="132"/>
      <c r="AJ32" s="132"/>
      <c r="AK32" s="117"/>
      <c r="AL32" s="132"/>
    </row>
    <row r="33" spans="1:38" ht="15.75" customHeight="1" thickBot="1">
      <c r="A33" s="132"/>
      <c r="B33" s="132"/>
      <c r="C33" s="132"/>
      <c r="D33" s="132"/>
      <c r="E33" s="132"/>
      <c r="F33" s="132"/>
      <c r="G33" s="132"/>
      <c r="H33" s="200"/>
      <c r="I33" s="200"/>
      <c r="J33" s="132"/>
      <c r="K33" s="132"/>
      <c r="L33" s="132"/>
      <c r="M33" s="132"/>
      <c r="N33" s="132"/>
      <c r="O33" s="132"/>
      <c r="P33" s="132"/>
      <c r="Q33" s="132"/>
      <c r="R33" s="132"/>
      <c r="S33" s="672"/>
      <c r="T33" s="673"/>
      <c r="U33" s="668">
        <v>16280</v>
      </c>
      <c r="V33" s="929"/>
      <c r="W33" s="461" t="s">
        <v>1040</v>
      </c>
      <c r="X33" s="939" t="s">
        <v>1683</v>
      </c>
      <c r="Y33" s="940"/>
      <c r="Z33" s="132"/>
      <c r="AA33" s="132"/>
      <c r="AB33" s="817"/>
      <c r="AC33" s="818"/>
      <c r="AD33" s="919"/>
      <c r="AE33" s="931"/>
      <c r="AF33" s="922"/>
      <c r="AG33" s="912"/>
      <c r="AH33" s="914"/>
      <c r="AI33" s="132"/>
      <c r="AJ33" s="132"/>
      <c r="AK33" s="117"/>
      <c r="AL33" s="132"/>
    </row>
    <row r="34" spans="1:38" ht="15.75" customHeight="1" thickTop="1">
      <c r="A34" s="132"/>
      <c r="B34" s="132"/>
      <c r="C34" s="132"/>
      <c r="D34" s="132"/>
      <c r="E34" s="132"/>
      <c r="F34" s="132"/>
      <c r="G34" s="132"/>
      <c r="H34" s="165"/>
      <c r="I34" s="165"/>
      <c r="J34" s="132"/>
      <c r="K34" s="132"/>
      <c r="L34" s="132"/>
      <c r="M34" s="132"/>
      <c r="N34" s="117"/>
      <c r="O34" s="270"/>
      <c r="P34" s="172"/>
      <c r="Q34" s="95"/>
      <c r="R34" s="95"/>
      <c r="S34" s="204"/>
      <c r="T34" s="205"/>
      <c r="U34" s="205"/>
      <c r="V34" s="205"/>
      <c r="W34" s="205"/>
      <c r="X34" s="205"/>
      <c r="Y34" s="205"/>
      <c r="Z34" s="132"/>
      <c r="AA34" s="132"/>
      <c r="AB34" s="132" t="s">
        <v>1042</v>
      </c>
      <c r="AC34" s="132"/>
      <c r="AD34" s="132"/>
      <c r="AE34" s="132"/>
      <c r="AF34" s="117"/>
      <c r="AG34" s="206"/>
      <c r="AH34" s="208"/>
      <c r="AI34" s="132"/>
      <c r="AJ34" s="132"/>
      <c r="AK34" s="132"/>
      <c r="AL34" s="132"/>
    </row>
    <row r="35" spans="1:38" ht="15.75" customHeight="1">
      <c r="A35" s="117"/>
      <c r="B35" s="132"/>
      <c r="C35" s="132"/>
      <c r="D35" s="132"/>
      <c r="E35" s="132"/>
      <c r="F35" s="132"/>
      <c r="G35" s="186"/>
      <c r="H35" s="186"/>
      <c r="I35" s="117"/>
      <c r="N35" s="117"/>
      <c r="O35" s="117"/>
      <c r="P35" s="117"/>
      <c r="Q35" s="200"/>
      <c r="R35" s="200"/>
      <c r="Z35" s="132"/>
      <c r="AA35" s="95"/>
      <c r="AB35" s="268" t="s">
        <v>1043</v>
      </c>
      <c r="AC35" s="132"/>
      <c r="AD35" s="132"/>
      <c r="AE35" s="132"/>
      <c r="AF35" s="117"/>
      <c r="AG35" s="206"/>
      <c r="AH35" s="208"/>
      <c r="AI35" s="132"/>
      <c r="AJ35" s="132"/>
      <c r="AK35" s="132"/>
      <c r="AL35" s="132"/>
    </row>
    <row r="36" spans="1:38" ht="15.75" hidden="1" customHeight="1">
      <c r="A36" s="132"/>
      <c r="B36" s="132"/>
      <c r="C36" s="132"/>
      <c r="D36" s="132"/>
      <c r="E36" s="132"/>
      <c r="F36" s="132"/>
      <c r="H36" s="186"/>
      <c r="N36" s="255"/>
      <c r="O36" s="130"/>
      <c r="P36" s="255"/>
      <c r="Q36" s="200"/>
      <c r="R36" s="200"/>
      <c r="Z36" s="132"/>
      <c r="AA36" s="95"/>
      <c r="AB36" s="132"/>
      <c r="AC36" s="132"/>
      <c r="AD36" s="132"/>
      <c r="AE36" s="132"/>
      <c r="AF36" s="117"/>
      <c r="AG36" s="271"/>
      <c r="AH36" s="207"/>
      <c r="AI36" s="132"/>
      <c r="AJ36" s="132"/>
      <c r="AK36" s="132"/>
      <c r="AL36" s="132"/>
    </row>
    <row r="37" spans="1:38" ht="10.75" customHeight="1">
      <c r="A37" s="132"/>
      <c r="B37" s="132"/>
      <c r="C37" s="132"/>
      <c r="D37" s="132"/>
      <c r="E37" s="132"/>
      <c r="F37" s="132"/>
      <c r="H37" s="186"/>
      <c r="N37" s="255"/>
      <c r="O37" s="130"/>
      <c r="P37" s="255"/>
      <c r="Q37" s="200"/>
      <c r="R37" s="200"/>
      <c r="S37" s="132"/>
      <c r="T37" s="132"/>
      <c r="U37" s="132"/>
      <c r="V37" s="132"/>
      <c r="W37" s="117"/>
      <c r="X37" s="132"/>
      <c r="Y37" s="132"/>
      <c r="Z37" s="132"/>
      <c r="AA37" s="95"/>
      <c r="AB37" s="132"/>
      <c r="AC37" s="132"/>
      <c r="AD37" s="132"/>
      <c r="AE37" s="132"/>
      <c r="AF37" s="117"/>
      <c r="AG37" s="132"/>
      <c r="AH37" s="132"/>
      <c r="AI37" s="132"/>
      <c r="AJ37" s="132"/>
      <c r="AK37" s="132"/>
      <c r="AL37" s="132"/>
    </row>
    <row r="38" spans="1:38" ht="15.75" customHeight="1">
      <c r="A38" s="117" t="s">
        <v>1044</v>
      </c>
      <c r="B38" s="132"/>
      <c r="C38" s="132"/>
      <c r="D38" s="132"/>
      <c r="E38" s="132"/>
      <c r="F38" s="132"/>
      <c r="G38" s="132"/>
      <c r="H38" s="132"/>
      <c r="I38" s="129"/>
      <c r="J38" s="132"/>
      <c r="K38" s="132"/>
      <c r="L38" s="132"/>
      <c r="M38" s="132"/>
      <c r="N38" s="117"/>
      <c r="O38" s="132"/>
      <c r="P38" s="132"/>
      <c r="Q38" s="200"/>
      <c r="R38" s="200"/>
      <c r="S38" s="132"/>
      <c r="T38" s="132"/>
      <c r="U38" s="132"/>
      <c r="V38" s="132"/>
      <c r="W38" s="117"/>
      <c r="X38" s="132"/>
      <c r="Y38" s="132"/>
      <c r="Z38" s="132"/>
      <c r="AA38" s="95"/>
      <c r="AB38" s="132"/>
      <c r="AC38" s="132"/>
      <c r="AD38" s="132"/>
      <c r="AE38" s="132"/>
      <c r="AF38" s="117"/>
      <c r="AG38" s="132"/>
      <c r="AH38" s="132"/>
      <c r="AI38" s="132"/>
      <c r="AJ38" s="132"/>
      <c r="AK38" s="132"/>
      <c r="AL38" s="132"/>
    </row>
    <row r="39" spans="1:38" ht="18">
      <c r="A39" s="117" t="s">
        <v>1678</v>
      </c>
      <c r="B39" s="117"/>
      <c r="O39"/>
      <c r="P39" s="316"/>
      <c r="Q39"/>
      <c r="S39" s="132"/>
      <c r="T39" s="132"/>
      <c r="U39" s="132"/>
      <c r="V39" s="132"/>
      <c r="W39" s="117"/>
      <c r="X39" s="132"/>
      <c r="Y39" s="132"/>
      <c r="Z39" s="132"/>
      <c r="AA39" s="132"/>
      <c r="AB39" s="132"/>
      <c r="AC39" s="132"/>
      <c r="AD39" s="117"/>
      <c r="AE39" s="132"/>
      <c r="AF39" s="132"/>
      <c r="AG39" s="132"/>
      <c r="AH39" s="132"/>
      <c r="AI39" s="132"/>
      <c r="AJ39" s="132"/>
    </row>
    <row r="40" spans="1:38" ht="15.75" customHeight="1">
      <c r="A40" s="454" t="s">
        <v>1657</v>
      </c>
      <c r="B40" s="353"/>
      <c r="C40" s="342"/>
      <c r="D40" s="342"/>
      <c r="E40" s="342"/>
      <c r="F40" s="342"/>
      <c r="G40" s="342"/>
      <c r="H40" s="342"/>
      <c r="I40" s="342"/>
      <c r="J40" s="342"/>
      <c r="K40" s="342"/>
      <c r="L40" s="342"/>
      <c r="M40" s="342"/>
      <c r="N40" s="342"/>
      <c r="V40" s="132"/>
      <c r="W40" s="132"/>
      <c r="X40" s="132"/>
      <c r="Y40" s="95"/>
      <c r="AE40" s="132"/>
      <c r="AF40" s="132"/>
      <c r="AG40" s="132"/>
      <c r="AH40" s="132"/>
      <c r="AI40" s="132"/>
      <c r="AJ40" s="132"/>
      <c r="AK40" s="132"/>
      <c r="AL40" s="132"/>
    </row>
    <row r="41" spans="1:38" ht="15.75" customHeight="1">
      <c r="A41" s="142" t="s">
        <v>322</v>
      </c>
      <c r="B41" s="343" t="s">
        <v>323</v>
      </c>
      <c r="C41" s="344"/>
      <c r="D41" s="345"/>
      <c r="E41" s="142" t="s">
        <v>324</v>
      </c>
      <c r="F41" s="346"/>
      <c r="G41" s="346"/>
      <c r="H41" s="346"/>
      <c r="I41" s="346"/>
      <c r="J41" s="346"/>
      <c r="K41" s="346"/>
      <c r="L41" s="346"/>
      <c r="M41" s="346"/>
      <c r="N41" s="346"/>
      <c r="O41" s="347"/>
      <c r="P41" s="348"/>
      <c r="Q41" s="95" t="s">
        <v>325</v>
      </c>
      <c r="R41" s="95"/>
      <c r="AE41" s="95"/>
      <c r="AF41" s="132"/>
      <c r="AG41" s="132"/>
      <c r="AH41" s="132"/>
      <c r="AI41" s="132"/>
      <c r="AJ41" s="132"/>
      <c r="AK41" s="132"/>
      <c r="AL41" s="132"/>
    </row>
    <row r="42" spans="1:38" ht="15.75" customHeight="1">
      <c r="A42" s="142" t="s">
        <v>1637</v>
      </c>
      <c r="B42" s="440"/>
      <c r="C42" s="441"/>
      <c r="E42" s="142"/>
      <c r="F42" s="346"/>
      <c r="G42" s="346"/>
      <c r="H42" s="346"/>
      <c r="I42" s="346"/>
      <c r="J42" s="346"/>
      <c r="K42" s="346"/>
      <c r="L42" s="346"/>
      <c r="M42" s="346"/>
      <c r="N42" s="346"/>
      <c r="O42" s="347"/>
      <c r="P42" s="348"/>
      <c r="Q42" s="95"/>
      <c r="R42" s="95"/>
      <c r="S42" s="95"/>
      <c r="T42" s="95"/>
      <c r="U42" s="95"/>
      <c r="V42" s="95"/>
      <c r="W42" s="95"/>
      <c r="X42" s="95"/>
      <c r="Y42" s="95"/>
      <c r="AE42" s="95"/>
      <c r="AF42" s="132"/>
      <c r="AG42" s="132"/>
      <c r="AH42" s="132"/>
      <c r="AI42" s="132"/>
      <c r="AJ42" s="132"/>
      <c r="AK42" s="132"/>
      <c r="AL42" s="132"/>
    </row>
    <row r="43" spans="1:38" ht="15.75" customHeight="1">
      <c r="A43" s="142" t="s">
        <v>326</v>
      </c>
      <c r="B43" s="132"/>
      <c r="C43" s="132"/>
      <c r="D43" s="132"/>
      <c r="E43" s="117"/>
      <c r="F43" s="132"/>
      <c r="G43" s="132"/>
      <c r="H43" s="200"/>
      <c r="I43" s="200"/>
      <c r="J43" s="132"/>
      <c r="K43" s="132"/>
      <c r="L43" s="132"/>
      <c r="M43" s="132"/>
      <c r="N43" s="132"/>
      <c r="O43" s="132"/>
      <c r="P43" s="132"/>
      <c r="Q43" s="132"/>
      <c r="R43" s="132"/>
      <c r="S43" s="95"/>
      <c r="T43" s="95"/>
      <c r="U43" s="95"/>
      <c r="V43" s="95"/>
      <c r="W43" s="95"/>
      <c r="X43" s="95"/>
      <c r="Y43" s="95"/>
      <c r="Z43" s="132"/>
      <c r="AA43" s="95"/>
      <c r="AB43" s="132"/>
      <c r="AC43" s="117"/>
      <c r="AD43" s="117"/>
      <c r="AE43" s="117"/>
      <c r="AF43" s="227"/>
      <c r="AG43" s="132"/>
      <c r="AH43" s="272"/>
      <c r="AI43" s="132"/>
      <c r="AJ43" s="132"/>
      <c r="AK43" s="132"/>
      <c r="AL43" s="132"/>
    </row>
    <row r="44" spans="1:38" ht="15.75" customHeight="1">
      <c r="A44" s="142" t="s">
        <v>328</v>
      </c>
      <c r="B44" s="132"/>
      <c r="C44" s="132"/>
      <c r="D44" s="132"/>
      <c r="E44" s="117"/>
      <c r="F44" s="132"/>
      <c r="G44" s="132"/>
      <c r="H44" s="200"/>
      <c r="I44" s="200"/>
      <c r="J44" s="132"/>
      <c r="K44" s="132"/>
      <c r="L44" s="132"/>
      <c r="M44" s="132"/>
      <c r="N44" s="132"/>
      <c r="O44" s="132"/>
      <c r="P44" s="132"/>
      <c r="Q44" s="132"/>
      <c r="R44" s="132"/>
      <c r="S44" s="132"/>
      <c r="T44" s="132"/>
      <c r="U44" s="132"/>
      <c r="V44" s="132"/>
      <c r="W44" s="132"/>
      <c r="X44" s="132"/>
      <c r="Y44" s="132"/>
      <c r="Z44" s="132"/>
      <c r="AA44" s="95"/>
      <c r="AB44" s="132"/>
      <c r="AC44" s="117"/>
      <c r="AD44" s="117"/>
      <c r="AE44" s="117"/>
      <c r="AF44" s="402" t="s">
        <v>503</v>
      </c>
      <c r="AG44" s="413"/>
      <c r="AH44" s="213">
        <f>SUM(F11:F19,F27:F32,O11:O21,X11:X33,AG11:AG22)</f>
        <v>56430</v>
      </c>
      <c r="AI44" s="273"/>
      <c r="AJ44" s="132"/>
      <c r="AK44" s="132"/>
      <c r="AL44" s="132"/>
    </row>
    <row r="45" spans="1:38" ht="15.75" customHeight="1">
      <c r="A45" s="142" t="s">
        <v>330</v>
      </c>
      <c r="B45" s="132"/>
      <c r="C45" s="132"/>
      <c r="D45" s="132"/>
      <c r="E45" s="117"/>
      <c r="F45" s="132"/>
      <c r="G45" s="132"/>
      <c r="H45" s="132"/>
      <c r="I45" s="132"/>
      <c r="J45" s="132"/>
      <c r="K45" s="132"/>
      <c r="L45" s="132"/>
      <c r="M45" s="132"/>
      <c r="N45" s="132"/>
      <c r="O45" s="132"/>
      <c r="P45" s="132"/>
      <c r="Q45" s="132"/>
      <c r="R45" s="132"/>
      <c r="S45" s="132"/>
      <c r="T45" s="132"/>
      <c r="U45" s="132"/>
      <c r="V45" s="132"/>
      <c r="W45" s="132"/>
      <c r="X45" s="132"/>
      <c r="Y45" s="132"/>
      <c r="Z45" s="132"/>
      <c r="AA45" s="132"/>
      <c r="AB45" s="132"/>
      <c r="AC45" s="132"/>
      <c r="AD45" s="117"/>
      <c r="AE45" s="117"/>
      <c r="AF45" s="189" t="s">
        <v>331</v>
      </c>
      <c r="AG45" s="190"/>
      <c r="AH45" s="215">
        <f>AH44</f>
        <v>56430</v>
      </c>
      <c r="AI45" s="273"/>
      <c r="AJ45" s="132"/>
      <c r="AK45" s="132"/>
      <c r="AL45" s="132"/>
    </row>
    <row r="46" spans="1:38" ht="15.75" customHeight="1">
      <c r="A46" s="142" t="s">
        <v>1686</v>
      </c>
      <c r="B46" s="95"/>
      <c r="C46" s="95"/>
      <c r="D46" s="95"/>
      <c r="E46" s="95"/>
      <c r="F46" s="95"/>
      <c r="G46" s="95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  <c r="T46" s="95"/>
      <c r="U46" s="95"/>
      <c r="V46" s="95"/>
      <c r="W46" s="95"/>
      <c r="X46" s="95"/>
      <c r="Y46" s="95"/>
      <c r="Z46" s="95"/>
      <c r="AA46" s="95"/>
      <c r="AB46" s="95"/>
      <c r="AC46" s="95"/>
      <c r="AD46" s="132"/>
      <c r="AE46" s="132"/>
      <c r="AF46" s="95"/>
      <c r="AG46" s="95"/>
      <c r="AH46" s="95"/>
      <c r="AI46" s="273"/>
      <c r="AJ46" s="95"/>
      <c r="AK46" s="95"/>
      <c r="AL46" s="95"/>
    </row>
    <row r="47" spans="1:38" ht="12" customHeight="1">
      <c r="S47" s="95"/>
      <c r="T47" s="95"/>
      <c r="U47" s="95"/>
      <c r="V47" s="95"/>
      <c r="W47" s="95"/>
      <c r="X47" s="95"/>
      <c r="Y47" s="95"/>
    </row>
  </sheetData>
  <sheetProtection algorithmName="SHA-512" hashValue="EJOMrCRZlLERbfaWq1fYJUJpd7ljKUFfabQ1mhIo5uPRtNW1R0xZWI4mB++MLgl7HyuIkxyiA7GTf+WYmHTrLA==" saltValue="VmE3WH5B4mQHIl+AJf2PdQ==" spinCount="100000" sheet="1" scenarios="1" formatCells="0" autoFilter="0"/>
  <protectedRanges>
    <protectedRange sqref="N36:P36" name="範囲1"/>
    <protectedRange sqref="G35" name="範囲1_1"/>
    <protectedRange sqref="N37:P37" name="範囲1_2"/>
  </protectedRanges>
  <mergeCells count="175">
    <mergeCell ref="F28:G28"/>
    <mergeCell ref="AF32:AF33"/>
    <mergeCell ref="AG32:AG33"/>
    <mergeCell ref="AH32:AH33"/>
    <mergeCell ref="AF30:AF31"/>
    <mergeCell ref="AG30:AG31"/>
    <mergeCell ref="AH30:AH31"/>
    <mergeCell ref="A31:B31"/>
    <mergeCell ref="C31:D31"/>
    <mergeCell ref="S32:T33"/>
    <mergeCell ref="U32:V32"/>
    <mergeCell ref="U33:V33"/>
    <mergeCell ref="AB32:AC33"/>
    <mergeCell ref="AD32:AE33"/>
    <mergeCell ref="A30:B30"/>
    <mergeCell ref="C30:D30"/>
    <mergeCell ref="S31:T31"/>
    <mergeCell ref="U31:V31"/>
    <mergeCell ref="AB30:AC31"/>
    <mergeCell ref="AD30:AE31"/>
    <mergeCell ref="A32:B32"/>
    <mergeCell ref="C32:D32"/>
    <mergeCell ref="X33:Y33"/>
    <mergeCell ref="AF28:AF29"/>
    <mergeCell ref="AG28:AG29"/>
    <mergeCell ref="AH28:AH29"/>
    <mergeCell ref="S30:T30"/>
    <mergeCell ref="U30:V30"/>
    <mergeCell ref="X30:Y30"/>
    <mergeCell ref="S29:T29"/>
    <mergeCell ref="U29:V29"/>
    <mergeCell ref="AB28:AC29"/>
    <mergeCell ref="AD28:AE29"/>
    <mergeCell ref="S28:T28"/>
    <mergeCell ref="U28:V28"/>
    <mergeCell ref="X28:Y28"/>
    <mergeCell ref="AB27:AC27"/>
    <mergeCell ref="AD27:AE27"/>
    <mergeCell ref="S24:T25"/>
    <mergeCell ref="U24:V24"/>
    <mergeCell ref="U25:V25"/>
    <mergeCell ref="AB25:AG26"/>
    <mergeCell ref="AH25:AH26"/>
    <mergeCell ref="S26:T27"/>
    <mergeCell ref="X24:Y24"/>
    <mergeCell ref="U19:V19"/>
    <mergeCell ref="AD18:AE18"/>
    <mergeCell ref="L20:M20"/>
    <mergeCell ref="S20:T22"/>
    <mergeCell ref="X20:Y20"/>
    <mergeCell ref="AG21:AH21"/>
    <mergeCell ref="S23:T23"/>
    <mergeCell ref="U23:V23"/>
    <mergeCell ref="AD22:AE22"/>
    <mergeCell ref="O20:P20"/>
    <mergeCell ref="S15:T15"/>
    <mergeCell ref="U15:V15"/>
    <mergeCell ref="AB15:AC15"/>
    <mergeCell ref="AD15:AE15"/>
    <mergeCell ref="AD13:AE13"/>
    <mergeCell ref="A26:B26"/>
    <mergeCell ref="C26:D26"/>
    <mergeCell ref="U26:V26"/>
    <mergeCell ref="U22:V22"/>
    <mergeCell ref="AD21:AE21"/>
    <mergeCell ref="J17:K21"/>
    <mergeCell ref="L17:M17"/>
    <mergeCell ref="U17:V17"/>
    <mergeCell ref="C18:D18"/>
    <mergeCell ref="L18:M18"/>
    <mergeCell ref="O18:P18"/>
    <mergeCell ref="U18:V18"/>
    <mergeCell ref="AB17:AC18"/>
    <mergeCell ref="AD17:AE17"/>
    <mergeCell ref="C19:D19"/>
    <mergeCell ref="F19:G19"/>
    <mergeCell ref="L19:M19"/>
    <mergeCell ref="O19:P19"/>
    <mergeCell ref="S19:T19"/>
    <mergeCell ref="AA5:AC5"/>
    <mergeCell ref="AD5:AG5"/>
    <mergeCell ref="AB19:AC19"/>
    <mergeCell ref="AD19:AE19"/>
    <mergeCell ref="L21:M21"/>
    <mergeCell ref="U21:V21"/>
    <mergeCell ref="AB20:AC22"/>
    <mergeCell ref="AD20:AE20"/>
    <mergeCell ref="A7:C7"/>
    <mergeCell ref="D7:F7"/>
    <mergeCell ref="G7:K7"/>
    <mergeCell ref="L7:N7"/>
    <mergeCell ref="O7:P7"/>
    <mergeCell ref="R7:U7"/>
    <mergeCell ref="U10:V10"/>
    <mergeCell ref="AB10:AC10"/>
    <mergeCell ref="AD10:AE10"/>
    <mergeCell ref="S10:T10"/>
    <mergeCell ref="F15:G15"/>
    <mergeCell ref="F14:G14"/>
    <mergeCell ref="C14:D14"/>
    <mergeCell ref="J14:K16"/>
    <mergeCell ref="L14:M14"/>
    <mergeCell ref="O14:P14"/>
    <mergeCell ref="AK7:AL7"/>
    <mergeCell ref="AK5:AL5"/>
    <mergeCell ref="C17:D17"/>
    <mergeCell ref="A2:B2"/>
    <mergeCell ref="C2:G2"/>
    <mergeCell ref="J2:M2"/>
    <mergeCell ref="O2:W2"/>
    <mergeCell ref="D4:F4"/>
    <mergeCell ref="G4:T4"/>
    <mergeCell ref="U4:W4"/>
    <mergeCell ref="X4:Z4"/>
    <mergeCell ref="V7:W7"/>
    <mergeCell ref="X7:AA7"/>
    <mergeCell ref="D6:F6"/>
    <mergeCell ref="G6:K6"/>
    <mergeCell ref="L6:N6"/>
    <mergeCell ref="O6:P6"/>
    <mergeCell ref="R6:U6"/>
    <mergeCell ref="V6:W6"/>
    <mergeCell ref="X6:AA6"/>
    <mergeCell ref="AB6:AH6"/>
    <mergeCell ref="AD4:AG4"/>
    <mergeCell ref="A5:C5"/>
    <mergeCell ref="D5:F5"/>
    <mergeCell ref="AA4:AC4"/>
    <mergeCell ref="A11:B12"/>
    <mergeCell ref="C11:D11"/>
    <mergeCell ref="J11:K11"/>
    <mergeCell ref="L11:M11"/>
    <mergeCell ref="U11:V11"/>
    <mergeCell ref="A27:B27"/>
    <mergeCell ref="C27:D27"/>
    <mergeCell ref="U27:V27"/>
    <mergeCell ref="L12:M12"/>
    <mergeCell ref="U12:V12"/>
    <mergeCell ref="A13:B19"/>
    <mergeCell ref="C13:D13"/>
    <mergeCell ref="J13:K13"/>
    <mergeCell ref="L13:M13"/>
    <mergeCell ref="U13:V13"/>
    <mergeCell ref="A10:B10"/>
    <mergeCell ref="AB7:AH7"/>
    <mergeCell ref="AG13:AH13"/>
    <mergeCell ref="L10:M10"/>
    <mergeCell ref="U20:V20"/>
    <mergeCell ref="G5:T5"/>
    <mergeCell ref="U5:W5"/>
    <mergeCell ref="X5:Z5"/>
    <mergeCell ref="C10:D10"/>
    <mergeCell ref="J10:K10"/>
    <mergeCell ref="AG11:AH11"/>
    <mergeCell ref="AD12:AE12"/>
    <mergeCell ref="F18:G18"/>
    <mergeCell ref="AG18:AH18"/>
    <mergeCell ref="C29:D29"/>
    <mergeCell ref="A28:B29"/>
    <mergeCell ref="C28:D28"/>
    <mergeCell ref="C16:D16"/>
    <mergeCell ref="L16:M16"/>
    <mergeCell ref="S16:T16"/>
    <mergeCell ref="U16:V16"/>
    <mergeCell ref="AB16:AC16"/>
    <mergeCell ref="AD16:AE16"/>
    <mergeCell ref="AB11:AC14"/>
    <mergeCell ref="AD11:AE11"/>
    <mergeCell ref="C12:D12"/>
    <mergeCell ref="J12:K12"/>
    <mergeCell ref="S14:T14"/>
    <mergeCell ref="U14:V14"/>
    <mergeCell ref="AD14:AE14"/>
    <mergeCell ref="C15:D15"/>
    <mergeCell ref="L15:M15"/>
  </mergeCells>
  <phoneticPr fontId="3"/>
  <dataValidations count="66">
    <dataValidation type="whole" errorStyle="information" allowBlank="1" showInputMessage="1" showErrorMessage="1" errorTitle="定数オーバー" error="定数オーバーです。" promptTitle="注1：同一市内広告主所在について" prompt="滝川市内に広告主が所在する場合は、料金割増となります。_x000a_申込書右下「同一市内広告主」所在有無を記載願います。" sqref="Y26:Y27" xr:uid="{30CA53F0-2082-4CAA-A655-0F7559E4C384}">
      <formula1>0</formula1>
      <formula2>X26</formula2>
    </dataValidation>
    <dataValidation type="whole" errorStyle="information" allowBlank="1" showInputMessage="1" showErrorMessage="1" errorTitle="定数オーバー" error="定数オーバーです。" promptTitle="注1：同一市内広告主所在について" prompt="岩見沢市内に広告主が所在する場合は、料金割増となります。_x000a_申込書右下「同一市内広告主」所在有無を記載願います。" sqref="Y13:Y15" xr:uid="{B7F6C78A-5EDE-4040-9D17-FA379E382EDE}">
      <formula1>0</formula1>
      <formula2>X13</formula2>
    </dataValidation>
    <dataValidation type="list" allowBlank="1" showInputMessage="1" showErrorMessage="1" sqref="AF30 AF32" xr:uid="{A3EE5588-8D99-4BFC-AC36-0D67942A05DE}">
      <formula1>"○,×"</formula1>
    </dataValidation>
    <dataValidation allowBlank="1" showInputMessage="1" showErrorMessage="1" prompt="たきかわきた" sqref="W27" xr:uid="{0312D86B-2BBD-4595-8807-BF5ED077540C}"/>
    <dataValidation allowBlank="1" showInputMessage="1" showErrorMessage="1" prompt="ほろかない" sqref="AF20" xr:uid="{8668A4BE-99EF-45FD-B684-C9327806D5CA}"/>
    <dataValidation allowBlank="1" showInputMessage="1" showErrorMessage="1" prompt="ぬまた" sqref="AF19" xr:uid="{6B6AEFB9-99D2-4B86-A533-817E0FED82C6}"/>
    <dataValidation allowBlank="1" showInputMessage="1" showErrorMessage="1" prompt="うりゅう" sqref="E32" xr:uid="{C18BD3BC-1E89-41AB-AB28-46B27196E62C}"/>
    <dataValidation allowBlank="1" showInputMessage="1" showErrorMessage="1" prompt="ふかがわ" sqref="AF14" xr:uid="{6AFCEAF1-50AD-4FE6-8F94-AC04C6A71B81}"/>
    <dataValidation allowBlank="1" showInputMessage="1" showErrorMessage="1" prompt="しぶん" sqref="W16" xr:uid="{63B1E079-5DA5-4D1B-835C-46C245DC3583}"/>
    <dataValidation allowBlank="1" showInputMessage="1" showErrorMessage="1" prompt="いわみざわせいぶ" sqref="W15" xr:uid="{D5096903-5864-4882-B0D2-12C785165756}"/>
    <dataValidation allowBlank="1" showInputMessage="1" showErrorMessage="1" prompt="いわみざわとうぶ" sqref="W14" xr:uid="{5A0EF782-445D-48D9-B559-C99C809E55C4}"/>
    <dataValidation allowBlank="1" showInputMessage="1" showErrorMessage="1" prompt="いわみざわちゅうぶ" sqref="W13" xr:uid="{4E9DD4C3-3B1C-46D8-82E6-9B246F37F94B}"/>
    <dataValidation allowBlank="1" showInputMessage="1" showErrorMessage="1" prompt="ほろむい" sqref="W12" xr:uid="{0B31A5B6-D2A0-48D0-AB36-DECBFF2CC9DF}"/>
    <dataValidation allowBlank="1" showInputMessage="1" showErrorMessage="1" prompt="きたむら" sqref="W11" xr:uid="{5C03F836-BC21-4557-9780-CB28C6109D6B}"/>
    <dataValidation allowBlank="1" showInputMessage="1" showErrorMessage="1" prompt="くりやま" sqref="N13" xr:uid="{1189A969-EC7E-40DA-8BED-30041985ED2D}"/>
    <dataValidation allowBlank="1" showInputMessage="1" showErrorMessage="1" prompt="なんぽろ" sqref="N12" xr:uid="{EA58E41D-DD69-494D-AFBF-46EDABF013E0}"/>
    <dataValidation allowBlank="1" showInputMessage="1" showErrorMessage="1" prompt="ながぬま" sqref="N11" xr:uid="{33C9324B-2F30-470B-8209-B560CA1FC1DE}"/>
    <dataValidation allowBlank="1" showInputMessage="1" showErrorMessage="1" prompt="はまます" sqref="E16" xr:uid="{ED9CC6E9-D7E4-4F68-9068-FE5356FE43EC}"/>
    <dataValidation allowBlank="1" showInputMessage="1" showErrorMessage="1" prompt="あつた" sqref="E15" xr:uid="{E7573AC1-9575-4B9D-ABAC-CC7D421346F4}"/>
    <dataValidation allowBlank="1" showInputMessage="1" showErrorMessage="1" prompt="ふとみ" sqref="E12" xr:uid="{973247F2-454D-4C47-8A3B-E009142D8F68}"/>
    <dataValidation allowBlank="1" showInputMessage="1" showErrorMessage="1" prompt="とうべつ" sqref="E11" xr:uid="{BA522D86-1F5B-4D52-B309-C8CAE7E73021}"/>
    <dataValidation allowBlank="1" showInputMessage="1" showErrorMessage="1" prompt="たどし" sqref="AF12" xr:uid="{C0DB000C-F367-4F7D-BE9F-C98A1F71EAE8}"/>
    <dataValidation allowBlank="1" showInputMessage="1" showErrorMessage="1" prompt="へきすい" sqref="AF18" xr:uid="{D7F39B45-4D2F-4BB6-8B91-916BD09F1C19}"/>
    <dataValidation allowBlank="1" showInputMessage="1" showErrorMessage="1" prompt="たかどまり" sqref="AF11" xr:uid="{1BE33C4E-8179-4AA9-8966-393EFE24AAD6}"/>
    <dataValidation allowBlank="1" showInputMessage="1" showErrorMessage="1" prompt="せいわ" sqref="AF22" xr:uid="{495F0749-656D-4195-8A5A-290B586895C5}"/>
    <dataValidation allowBlank="1" showInputMessage="1" showErrorMessage="1" prompt="しゅまりない" sqref="AF21" xr:uid="{FD172831-13E2-4AA8-8D9B-0623F53F1C0F}"/>
    <dataValidation allowBlank="1" showInputMessage="1" showErrorMessage="1" prompt="ちっぷべつ" sqref="AF16" xr:uid="{E283D72C-0E78-4F09-B9D6-3599A3EF95A7}"/>
    <dataValidation allowBlank="1" showInputMessage="1" showErrorMessage="1" prompt="おさむない" sqref="AF13" xr:uid="{0EB6C5FE-A2FB-403E-A14E-DC4B0D4B7EC9}"/>
    <dataValidation allowBlank="1" showInputMessage="1" showErrorMessage="1" prompt="もせうし" sqref="AF15" xr:uid="{B596B09C-384F-45D2-8378-75E21D8AD3ED}"/>
    <dataValidation allowBlank="1" showInputMessage="1" showErrorMessage="1" prompt="ほくりゅう" sqref="AF17" xr:uid="{F35A606E-6C5B-4206-B494-3335220556FD}"/>
    <dataValidation allowBlank="1" showInputMessage="1" showErrorMessage="1" prompt="こたん" sqref="E14" xr:uid="{23D93836-C6F6-4533-A72A-472233DB1D3E}"/>
    <dataValidation allowBlank="1" showInputMessage="1" showErrorMessage="1" prompt="もうらい" sqref="E13" xr:uid="{8EB31B1B-8E94-40BB-890B-2048041B3A69}"/>
    <dataValidation allowBlank="1" showInputMessage="1" showErrorMessage="1" prompt="かえで" sqref="N21" xr:uid="{1134CF85-3503-48BD-B4A2-50660A9B3EC2}"/>
    <dataValidation allowBlank="1" showInputMessage="1" showErrorMessage="1" prompt="もみじやま" sqref="N20" xr:uid="{DD4AB696-9C60-4F5D-8113-A443D2D35577}"/>
    <dataValidation allowBlank="1" showInputMessage="1" showErrorMessage="1" prompt="たきのうえ" sqref="N19" xr:uid="{FEBCE45B-C5E1-48AB-84E8-C64E260F62B6}"/>
    <dataValidation allowBlank="1" showInputMessage="1" showErrorMessage="1" prompt="しかのたに" sqref="N18" xr:uid="{220F260C-BE00-4A1D-9941-1181119FA007}"/>
    <dataValidation allowBlank="1" showInputMessage="1" showErrorMessage="1" prompt="ゆうばり" sqref="N17" xr:uid="{19234EDB-9AA3-47FE-B462-E9EAC8553BC1}"/>
    <dataValidation allowBlank="1" showInputMessage="1" showErrorMessage="1" prompt="かわばた" sqref="N16" xr:uid="{E2772BDC-CA61-4F14-8E60-19C41FEE4D67}"/>
    <dataValidation allowBlank="1" showInputMessage="1" showErrorMessage="1" prompt="みかわ" sqref="N15" xr:uid="{30056923-ECD2-46AD-8A86-A100F10E0A4E}"/>
    <dataValidation allowBlank="1" showInputMessage="1" showErrorMessage="1" prompt="ゆに" sqref="N14" xr:uid="{163C5D59-A6B0-42F0-8698-082046EA921F}"/>
    <dataValidation allowBlank="1" showInputMessage="1" showErrorMessage="1" prompt="しんとつかわ" sqref="E31" xr:uid="{AA1613F3-840E-4385-81F1-5A5ED23B1177}"/>
    <dataValidation allowBlank="1" showInputMessage="1" showErrorMessage="1" prompt="うらうす" sqref="E30" xr:uid="{227538CD-6B71-47E8-841C-81B056450561}"/>
    <dataValidation allowBlank="1" showInputMessage="1" showErrorMessage="1" prompt="つきがた" sqref="E29" xr:uid="{AE92DD3F-4DBA-437D-954E-9C7CB6B1BFEB}"/>
    <dataValidation allowBlank="1" showInputMessage="1" showErrorMessage="1" prompt="しんしのつ" sqref="E27" xr:uid="{AD000DA3-7176-4D7A-87BD-9BEA06821D55}"/>
    <dataValidation allowBlank="1" showInputMessage="1" showErrorMessage="1" prompt="さっぴない" sqref="E28" xr:uid="{5CFF341F-46E2-43DA-9B0C-6F0F0176AB09}"/>
    <dataValidation allowBlank="1" showInputMessage="1" showErrorMessage="1" prompt="びばいひがし" sqref="W22" xr:uid="{C7C53549-2BBE-408F-A36A-11A72D4BE070}"/>
    <dataValidation allowBlank="1" showInputMessage="1" showErrorMessage="1" prompt="びばいにし" sqref="W21" xr:uid="{9EDAEF9D-2F25-4B4D-9595-35968E423AB2}"/>
    <dataValidation allowBlank="1" showInputMessage="1" showErrorMessage="1" prompt="みねのぶ" sqref="W20" xr:uid="{DD36FEC5-19CD-47B3-93A6-CD270448CC54}"/>
    <dataValidation allowBlank="1" showInputMessage="1" showErrorMessage="1" prompt="みかさ" sqref="W19" xr:uid="{92466FCC-6BD5-49BC-A3AD-ECE86EE57FF7}"/>
    <dataValidation allowBlank="1" showInputMessage="1" showErrorMessage="1" prompt="くりさわ" sqref="W18" xr:uid="{19E1A870-C863-4617-B414-D6DC00B45BD9}"/>
    <dataValidation allowBlank="1" showInputMessage="1" showErrorMessage="1" prompt="まんじ" sqref="W17" xr:uid="{811CB96B-61CB-4839-9658-39BA7D390EAE}"/>
    <dataValidation allowBlank="1" showInputMessage="1" showErrorMessage="1" prompt="たきかわちゅうおう" sqref="W26" xr:uid="{D9C0F2A3-C272-424C-8BE0-300416178C4F}"/>
    <dataValidation allowBlank="1" showInputMessage="1" showErrorMessage="1" prompt="すながわ" sqref="W25" xr:uid="{58AC9D54-BBC1-4E0F-B09C-853FA9A3B1BF}"/>
    <dataValidation allowBlank="1" showInputMessage="1" showErrorMessage="1" prompt="すながわなんぶ" sqref="W24" xr:uid="{F0FA7E21-8347-4B11-B30A-9AC0D70F3DE1}"/>
    <dataValidation allowBlank="1" showInputMessage="1" showErrorMessage="1" prompt="ないえ" sqref="W23" xr:uid="{7C2C6C5B-90A0-4D0F-8AB1-8A4A8DEE7273}"/>
    <dataValidation allowBlank="1" showInputMessage="1" showErrorMessage="1" prompt="かみあしべつ" sqref="W33" xr:uid="{1DBA800C-471E-4506-BDB3-1AF380FCD451}"/>
    <dataValidation allowBlank="1" showInputMessage="1" showErrorMessage="1" prompt="あしべつ" sqref="W32" xr:uid="{A02D12FB-AD18-425B-B228-5479DB9274DB}"/>
    <dataValidation allowBlank="1" showInputMessage="1" showErrorMessage="1" prompt="あかびら" sqref="W31" xr:uid="{4294296F-18BA-424F-889E-1507D301B2E4}"/>
    <dataValidation allowBlank="1" showInputMessage="1" showErrorMessage="1" prompt="うたしない" sqref="W30" xr:uid="{F8CBCB0F-2551-4634-BABB-266CA25C94D0}"/>
    <dataValidation allowBlank="1" showInputMessage="1" showErrorMessage="1" prompt="かみすながわ" sqref="W29" xr:uid="{3F93A3CE-4D4F-4F24-8EB0-9F975D80F21F}"/>
    <dataValidation allowBlank="1" showInputMessage="1" showErrorMessage="1" prompt="くんべつ" sqref="E17" xr:uid="{84A2838B-E258-4BEE-92C2-9EA288FAD3EE}"/>
    <dataValidation allowBlank="1" showInputMessage="1" showErrorMessage="1" prompt="だいにかわしも" sqref="E18" xr:uid="{C0576E68-9FF3-45B3-9897-EB1EA81B9BDA}"/>
    <dataValidation allowBlank="1" showInputMessage="1" showErrorMessage="1" prompt="おくりげ" sqref="E19" xr:uid="{3F0047DD-2582-408E-A46A-A93156D41F59}"/>
    <dataValidation type="whole" errorStyle="information" allowBlank="1" showInputMessage="1" showErrorMessage="1" errorTitle="入力枚数エラー" error="最低申込枚数未満もしくは定数オーバーです。" promptTitle="注2：申込枚数制限について" prompt="最低500枚以上の折込申込のみ受付いたします。" sqref="Y16" xr:uid="{DA026A71-E91D-41CB-90F4-892F73FB0D01}">
      <formula1>500</formula1>
      <formula2>X16</formula2>
    </dataValidation>
    <dataValidation type="whole" errorStyle="information" allowBlank="1" showInputMessage="1" showErrorMessage="1" errorTitle="定数オーバー" error="定数オーバーです。" sqref="AH22 Y25 G11:G13 Y29 P21 Y31:Y32 Y11:Y12 P11:P13 P15:P17 G16:G17 Y17:Y19 AH12 AH19:AH20 Y21:Y23 AH14:AH17 G27 G29:G32" xr:uid="{6DEDC759-E391-4B3B-9EDB-1F92B5074C82}">
      <formula1>0</formula1>
      <formula2>F11</formula2>
    </dataValidation>
    <dataValidation allowBlank="1" showInputMessage="1" showErrorMessage="1" prompt="まいにちたきかわちゅうおう" sqref="W28" xr:uid="{6F52AF97-1FEB-466A-A9C9-C19BE3B83E2C}"/>
  </dataValidations>
  <hyperlinks>
    <hyperlink ref="AK5" location="表紙!A1" display="表紙へ戻る" xr:uid="{4B227A39-EAEE-46AB-952B-45734416DF09}"/>
    <hyperlink ref="AK7:AL7" location="変更履歴!A1" display="変更履歴へ" xr:uid="{944CBCBF-61F6-4ACF-AB77-5C0D64AAB335}"/>
  </hyperlinks>
  <printOptions horizontalCentered="1" verticalCentered="1"/>
  <pageMargins left="0.19685039370078741" right="0.19685039370078741" top="0.31496062992125984" bottom="0.31496062992125984" header="0.19685039370078741" footer="0.19685039370078741"/>
  <pageSetup paperSize="9" scale="78" orientation="landscape" cellComments="asDisplayed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60FC2-AE69-47AE-A805-B31B840FCBEE}">
  <sheetPr>
    <pageSetUpPr fitToPage="1"/>
  </sheetPr>
  <dimension ref="A1:AL46"/>
  <sheetViews>
    <sheetView showGridLines="0" showZeros="0" view="pageBreakPreview" zoomScale="75" zoomScaleNormal="75" zoomScaleSheetLayoutView="75" workbookViewId="0"/>
  </sheetViews>
  <sheetFormatPr defaultColWidth="8.08203125" defaultRowHeight="12" customHeight="1"/>
  <cols>
    <col min="1" max="2" width="3.9140625" style="53" customWidth="1"/>
    <col min="3" max="4" width="2.6640625" style="53" customWidth="1"/>
    <col min="5" max="5" width="8.6640625" style="53" customWidth="1"/>
    <col min="6" max="6" width="6" style="53" customWidth="1"/>
    <col min="7" max="7" width="7.58203125" style="53" customWidth="1"/>
    <col min="8" max="8" width="8.9140625" style="53" hidden="1" customWidth="1"/>
    <col min="9" max="9" width="1.9140625" style="53" customWidth="1"/>
    <col min="10" max="11" width="3.9140625" style="53" customWidth="1"/>
    <col min="12" max="13" width="2.6640625" style="53" customWidth="1"/>
    <col min="14" max="14" width="8.6640625" style="53" customWidth="1"/>
    <col min="15" max="15" width="6" style="53" customWidth="1"/>
    <col min="16" max="16" width="7.58203125" style="53" customWidth="1"/>
    <col min="17" max="17" width="8.9140625" style="53" hidden="1" customWidth="1"/>
    <col min="18" max="18" width="1.9140625" style="53" customWidth="1"/>
    <col min="19" max="20" width="3.9140625" style="53" customWidth="1"/>
    <col min="21" max="22" width="2.6640625" style="53" customWidth="1"/>
    <col min="23" max="23" width="8.6640625" style="53" customWidth="1"/>
    <col min="24" max="24" width="6" style="53" customWidth="1"/>
    <col min="25" max="25" width="7.58203125" style="53" customWidth="1"/>
    <col min="26" max="26" width="8.9140625" style="53" hidden="1" customWidth="1"/>
    <col min="27" max="27" width="1.9140625" style="53" customWidth="1"/>
    <col min="28" max="29" width="3.9140625" style="53" customWidth="1"/>
    <col min="30" max="31" width="2.6640625" style="53" customWidth="1"/>
    <col min="32" max="32" width="8.6640625" style="53" customWidth="1"/>
    <col min="33" max="33" width="6" style="53" customWidth="1"/>
    <col min="34" max="34" width="7.58203125" style="53" customWidth="1"/>
    <col min="35" max="35" width="8.9140625" style="53" hidden="1" customWidth="1"/>
    <col min="36" max="36" width="1.9140625" style="53" customWidth="1"/>
    <col min="37" max="16384" width="8.08203125" style="53"/>
  </cols>
  <sheetData>
    <row r="1" spans="1:38" ht="3.75" customHeight="1">
      <c r="A1" s="95"/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132"/>
      <c r="AA1" s="132"/>
      <c r="AB1" s="132"/>
      <c r="AC1" s="132"/>
      <c r="AD1" s="95"/>
      <c r="AE1" s="95"/>
      <c r="AF1" s="95"/>
      <c r="AG1" s="95"/>
      <c r="AH1" s="95"/>
      <c r="AI1" s="95"/>
      <c r="AJ1" s="95"/>
      <c r="AK1" s="95"/>
      <c r="AL1" s="95"/>
    </row>
    <row r="2" spans="1:38" ht="18" customHeight="1">
      <c r="A2" s="560">
        <v>7</v>
      </c>
      <c r="B2" s="561"/>
      <c r="C2" s="562" t="s">
        <v>1045</v>
      </c>
      <c r="D2" s="563"/>
      <c r="E2" s="563"/>
      <c r="F2" s="563"/>
      <c r="G2" s="563"/>
      <c r="H2" s="151"/>
      <c r="I2" s="95"/>
      <c r="J2" s="780">
        <v>46174</v>
      </c>
      <c r="K2" s="780"/>
      <c r="L2" s="780"/>
      <c r="M2" s="780"/>
      <c r="N2" s="430"/>
      <c r="O2" s="565" t="s">
        <v>92</v>
      </c>
      <c r="P2" s="565"/>
      <c r="Q2" s="565"/>
      <c r="R2" s="565"/>
      <c r="S2" s="565"/>
      <c r="T2" s="565"/>
      <c r="U2" s="565"/>
      <c r="V2" s="565"/>
      <c r="W2" s="565"/>
      <c r="X2" s="95"/>
      <c r="Y2" s="3" t="s">
        <v>93</v>
      </c>
      <c r="Z2" s="95"/>
      <c r="AA2" s="95"/>
      <c r="AB2" s="95"/>
      <c r="AC2" s="95"/>
      <c r="AD2" s="95"/>
      <c r="AE2" s="95"/>
      <c r="AF2" s="96"/>
      <c r="AG2" s="97"/>
      <c r="AH2" s="98" t="s">
        <v>94</v>
      </c>
      <c r="AI2" s="95"/>
      <c r="AJ2" s="95"/>
      <c r="AK2" s="95"/>
      <c r="AL2" s="95"/>
    </row>
    <row r="3" spans="1:38" ht="4.5" customHeight="1" thickBot="1">
      <c r="A3" s="130"/>
      <c r="B3" s="130"/>
      <c r="C3" s="130"/>
      <c r="D3" s="130"/>
      <c r="E3" s="130"/>
      <c r="F3" s="130"/>
      <c r="G3" s="130"/>
      <c r="H3" s="132">
        <v>201</v>
      </c>
      <c r="I3" s="3"/>
      <c r="J3" s="3"/>
      <c r="K3" s="3"/>
      <c r="L3" s="3"/>
      <c r="M3" s="3"/>
      <c r="N3" s="3"/>
      <c r="O3" s="3"/>
      <c r="P3" s="3"/>
      <c r="Q3" s="3"/>
      <c r="R3" s="132"/>
      <c r="S3" s="3"/>
      <c r="T3" s="3"/>
      <c r="U3" s="3"/>
      <c r="V3" s="3"/>
      <c r="W3" s="3"/>
      <c r="X3" s="3"/>
      <c r="Y3" s="3"/>
      <c r="Z3" s="152"/>
      <c r="AA3" s="132"/>
      <c r="AB3" s="132"/>
      <c r="AC3" s="132"/>
      <c r="AD3" s="3"/>
      <c r="AE3" s="3"/>
      <c r="AF3" s="3"/>
      <c r="AG3" s="3"/>
      <c r="AH3" s="3"/>
      <c r="AI3" s="3"/>
      <c r="AJ3" s="3"/>
      <c r="AK3" s="3"/>
      <c r="AL3" s="3"/>
    </row>
    <row r="4" spans="1:38" ht="13.5" customHeight="1" thickTop="1">
      <c r="A4" s="100" t="s">
        <v>95</v>
      </c>
      <c r="B4" s="101"/>
      <c r="C4" s="102"/>
      <c r="D4" s="566" t="s">
        <v>96</v>
      </c>
      <c r="E4" s="567"/>
      <c r="F4" s="568"/>
      <c r="G4" s="566" t="s">
        <v>97</v>
      </c>
      <c r="H4" s="567"/>
      <c r="I4" s="567"/>
      <c r="J4" s="567"/>
      <c r="K4" s="567"/>
      <c r="L4" s="567"/>
      <c r="M4" s="567"/>
      <c r="N4" s="567"/>
      <c r="O4" s="567"/>
      <c r="P4" s="567"/>
      <c r="Q4" s="567"/>
      <c r="R4" s="567"/>
      <c r="S4" s="567"/>
      <c r="T4" s="567"/>
      <c r="U4" s="569" t="s">
        <v>333</v>
      </c>
      <c r="V4" s="567"/>
      <c r="W4" s="567"/>
      <c r="X4" s="566" t="s">
        <v>99</v>
      </c>
      <c r="Y4" s="567"/>
      <c r="Z4" s="607"/>
      <c r="AA4" s="608" t="s">
        <v>4</v>
      </c>
      <c r="AB4" s="609"/>
      <c r="AC4" s="609"/>
      <c r="AD4" s="609" t="s">
        <v>100</v>
      </c>
      <c r="AE4" s="609"/>
      <c r="AF4" s="609"/>
      <c r="AG4" s="609"/>
      <c r="AH4" s="103" t="s">
        <v>101</v>
      </c>
      <c r="AI4" s="132"/>
      <c r="AJ4" s="132"/>
      <c r="AK4" s="132"/>
      <c r="AL4" s="132"/>
    </row>
    <row r="5" spans="1:38" ht="24.75" customHeight="1" thickBot="1">
      <c r="A5" s="572"/>
      <c r="B5" s="573"/>
      <c r="C5" s="574"/>
      <c r="D5" s="575" t="str">
        <f>表紙!E5</f>
        <v/>
      </c>
      <c r="E5" s="576"/>
      <c r="F5" s="576"/>
      <c r="G5" s="577">
        <f>表紙!D6</f>
        <v>0</v>
      </c>
      <c r="H5" s="578"/>
      <c r="I5" s="578"/>
      <c r="J5" s="578"/>
      <c r="K5" s="578"/>
      <c r="L5" s="578"/>
      <c r="M5" s="578"/>
      <c r="N5" s="578"/>
      <c r="O5" s="578"/>
      <c r="P5" s="578"/>
      <c r="Q5" s="578"/>
      <c r="R5" s="578"/>
      <c r="S5" s="578"/>
      <c r="T5" s="578"/>
      <c r="U5" s="579">
        <f>表紙!D7</f>
        <v>0</v>
      </c>
      <c r="V5" s="580"/>
      <c r="W5" s="580"/>
      <c r="X5" s="623">
        <f>表紙!D8</f>
        <v>0</v>
      </c>
      <c r="Y5" s="624"/>
      <c r="Z5" s="625"/>
      <c r="AA5" s="626">
        <f>表紙!K4</f>
        <v>0</v>
      </c>
      <c r="AB5" s="627"/>
      <c r="AC5" s="627"/>
      <c r="AD5" s="622">
        <f>表紙!L4</f>
        <v>0</v>
      </c>
      <c r="AE5" s="622"/>
      <c r="AF5" s="622"/>
      <c r="AG5" s="622"/>
      <c r="AH5" s="104">
        <f>表紙!P4</f>
        <v>0</v>
      </c>
      <c r="AI5" s="95"/>
      <c r="AJ5" s="95"/>
      <c r="AK5" s="610" t="s">
        <v>102</v>
      </c>
      <c r="AL5" s="610"/>
    </row>
    <row r="6" spans="1:38" ht="13.5" customHeight="1" thickTop="1">
      <c r="A6" s="100" t="s">
        <v>103</v>
      </c>
      <c r="B6" s="101"/>
      <c r="C6" s="102"/>
      <c r="D6" s="566" t="s">
        <v>104</v>
      </c>
      <c r="E6" s="567"/>
      <c r="F6" s="568"/>
      <c r="G6" s="566" t="s">
        <v>105</v>
      </c>
      <c r="H6" s="567"/>
      <c r="I6" s="567"/>
      <c r="J6" s="567"/>
      <c r="K6" s="568"/>
      <c r="L6" s="697" t="s">
        <v>1046</v>
      </c>
      <c r="M6" s="698"/>
      <c r="N6" s="698"/>
      <c r="O6" s="697" t="s">
        <v>335</v>
      </c>
      <c r="P6" s="699"/>
      <c r="Q6" s="153"/>
      <c r="R6" s="701"/>
      <c r="S6" s="701"/>
      <c r="T6" s="701"/>
      <c r="U6" s="702"/>
      <c r="V6" s="700"/>
      <c r="W6" s="701"/>
      <c r="X6" s="566" t="s">
        <v>106</v>
      </c>
      <c r="Y6" s="567"/>
      <c r="Z6" s="567"/>
      <c r="AA6" s="628"/>
      <c r="AB6" s="629" t="s">
        <v>1047</v>
      </c>
      <c r="AC6" s="630"/>
      <c r="AD6" s="630"/>
      <c r="AE6" s="630"/>
      <c r="AF6" s="630"/>
      <c r="AG6" s="630"/>
      <c r="AH6" s="631"/>
      <c r="AI6" s="132"/>
      <c r="AJ6" s="132"/>
      <c r="AK6" s="132"/>
      <c r="AL6" s="132"/>
    </row>
    <row r="7" spans="1:38" ht="24.75" customHeight="1" thickBot="1">
      <c r="A7" s="614"/>
      <c r="B7" s="615"/>
      <c r="C7" s="616"/>
      <c r="D7" s="617">
        <f>表紙!J25</f>
        <v>0</v>
      </c>
      <c r="E7" s="618"/>
      <c r="F7" s="619"/>
      <c r="G7" s="617">
        <f>SUM(L7,O7)</f>
        <v>0</v>
      </c>
      <c r="H7" s="618"/>
      <c r="I7" s="618"/>
      <c r="J7" s="618"/>
      <c r="K7" s="619"/>
      <c r="L7" s="785">
        <f>F37</f>
        <v>0</v>
      </c>
      <c r="M7" s="786"/>
      <c r="N7" s="786"/>
      <c r="O7" s="785">
        <f>SUM(P11:P20,Y11:Y25,AH11:AH20)</f>
        <v>0</v>
      </c>
      <c r="P7" s="787"/>
      <c r="Q7" s="154"/>
      <c r="R7" s="788"/>
      <c r="S7" s="788"/>
      <c r="T7" s="788"/>
      <c r="U7" s="789"/>
      <c r="V7" s="781"/>
      <c r="W7" s="782"/>
      <c r="X7" s="620">
        <f>表紙!D9</f>
        <v>0</v>
      </c>
      <c r="Y7" s="621"/>
      <c r="Z7" s="621"/>
      <c r="AA7" s="621"/>
      <c r="AB7" s="632">
        <f>表紙!D10</f>
        <v>0</v>
      </c>
      <c r="AC7" s="580"/>
      <c r="AD7" s="580"/>
      <c r="AE7" s="580"/>
      <c r="AF7" s="580"/>
      <c r="AG7" s="580"/>
      <c r="AH7" s="633"/>
      <c r="AI7" s="95"/>
      <c r="AJ7" s="95"/>
      <c r="AK7" s="610" t="s">
        <v>108</v>
      </c>
      <c r="AL7" s="610"/>
    </row>
    <row r="8" spans="1:38" ht="19" hidden="1">
      <c r="A8" s="95"/>
      <c r="B8" s="132"/>
      <c r="C8" s="132"/>
      <c r="D8" s="132"/>
      <c r="E8" s="132"/>
      <c r="F8" s="132"/>
      <c r="G8" s="132"/>
      <c r="H8" s="115"/>
      <c r="I8" s="115"/>
      <c r="J8" s="115"/>
      <c r="K8" s="115"/>
      <c r="L8" s="112"/>
      <c r="M8" s="112"/>
      <c r="N8" s="112"/>
      <c r="O8" s="112"/>
      <c r="P8" s="112"/>
      <c r="Q8" s="52"/>
      <c r="R8" s="52"/>
      <c r="S8" s="52"/>
      <c r="T8" s="52"/>
      <c r="U8" s="52"/>
      <c r="V8" s="112"/>
      <c r="W8" s="112"/>
      <c r="X8" s="95"/>
      <c r="Y8" s="95"/>
      <c r="Z8" s="95"/>
      <c r="AA8" s="95"/>
      <c r="AB8" s="95"/>
      <c r="AC8" s="117"/>
      <c r="AD8" s="117"/>
      <c r="AE8" s="117"/>
      <c r="AF8" s="95"/>
      <c r="AG8" s="95"/>
      <c r="AH8" s="95"/>
      <c r="AI8" s="95"/>
      <c r="AJ8" s="95"/>
      <c r="AK8" s="3"/>
      <c r="AL8" s="3"/>
    </row>
    <row r="9" spans="1:38" ht="15.75" customHeight="1" thickBot="1">
      <c r="A9" s="117" t="s">
        <v>1048</v>
      </c>
      <c r="B9" s="117"/>
      <c r="C9" s="117"/>
      <c r="D9" s="117"/>
      <c r="E9" s="117"/>
      <c r="F9" s="117"/>
      <c r="G9" s="117"/>
      <c r="H9" s="117"/>
      <c r="I9" s="117"/>
      <c r="J9" s="117" t="s">
        <v>1049</v>
      </c>
      <c r="K9" s="117"/>
      <c r="L9" s="117"/>
      <c r="M9" s="117"/>
      <c r="N9" s="117"/>
      <c r="O9" s="181"/>
      <c r="P9" s="117"/>
      <c r="Q9" s="117"/>
      <c r="R9" s="117"/>
      <c r="S9" s="156" t="s">
        <v>1050</v>
      </c>
      <c r="T9" s="117"/>
      <c r="U9" s="117"/>
      <c r="V9" s="117"/>
      <c r="W9" s="117"/>
      <c r="X9" s="192"/>
      <c r="Y9" s="117"/>
      <c r="Z9" s="117"/>
      <c r="AA9" s="117"/>
      <c r="AB9" s="117" t="s">
        <v>1051</v>
      </c>
      <c r="AC9" s="117"/>
      <c r="AD9" s="117"/>
      <c r="AE9" s="117"/>
      <c r="AF9" s="117"/>
      <c r="AG9" s="181"/>
      <c r="AH9" s="117"/>
      <c r="AI9" s="132"/>
      <c r="AJ9" s="132"/>
      <c r="AK9" s="132"/>
      <c r="AL9" s="132"/>
    </row>
    <row r="10" spans="1:38" ht="15.75" customHeight="1" thickTop="1">
      <c r="A10" s="768" t="s">
        <v>340</v>
      </c>
      <c r="B10" s="769"/>
      <c r="C10" s="770" t="s">
        <v>4</v>
      </c>
      <c r="D10" s="769"/>
      <c r="E10" s="230" t="s">
        <v>112</v>
      </c>
      <c r="F10" s="157" t="s">
        <v>341</v>
      </c>
      <c r="G10" s="158" t="s">
        <v>114</v>
      </c>
      <c r="H10" s="132"/>
      <c r="I10" s="132"/>
      <c r="J10" s="706" t="s">
        <v>340</v>
      </c>
      <c r="K10" s="707"/>
      <c r="L10" s="721" t="s">
        <v>4</v>
      </c>
      <c r="M10" s="707"/>
      <c r="N10" s="159" t="s">
        <v>112</v>
      </c>
      <c r="O10" s="162" t="s">
        <v>341</v>
      </c>
      <c r="P10" s="163" t="s">
        <v>114</v>
      </c>
      <c r="Q10" s="132"/>
      <c r="R10" s="132"/>
      <c r="S10" s="706" t="s">
        <v>340</v>
      </c>
      <c r="T10" s="707"/>
      <c r="U10" s="721" t="s">
        <v>4</v>
      </c>
      <c r="V10" s="707"/>
      <c r="W10" s="159" t="s">
        <v>112</v>
      </c>
      <c r="X10" s="162" t="s">
        <v>341</v>
      </c>
      <c r="Y10" s="163" t="s">
        <v>114</v>
      </c>
      <c r="Z10" s="132"/>
      <c r="AA10" s="95"/>
      <c r="AB10" s="706" t="s">
        <v>340</v>
      </c>
      <c r="AC10" s="707"/>
      <c r="AD10" s="721" t="s">
        <v>4</v>
      </c>
      <c r="AE10" s="707"/>
      <c r="AF10" s="159" t="s">
        <v>112</v>
      </c>
      <c r="AG10" s="162" t="s">
        <v>341</v>
      </c>
      <c r="AH10" s="163" t="s">
        <v>114</v>
      </c>
      <c r="AI10" s="132"/>
      <c r="AJ10" s="132"/>
      <c r="AK10" s="117"/>
      <c r="AL10" s="132"/>
    </row>
    <row r="11" spans="1:38" ht="15.75" customHeight="1">
      <c r="A11" s="771" t="s">
        <v>1052</v>
      </c>
      <c r="B11" s="677"/>
      <c r="C11" s="674">
        <v>44020</v>
      </c>
      <c r="D11" s="597"/>
      <c r="E11" s="329" t="s">
        <v>1053</v>
      </c>
      <c r="F11" s="239">
        <v>3200</v>
      </c>
      <c r="G11" s="274"/>
      <c r="H11" s="194" t="s">
        <v>1054</v>
      </c>
      <c r="I11" s="132"/>
      <c r="J11" s="676" t="s">
        <v>1055</v>
      </c>
      <c r="K11" s="677"/>
      <c r="L11" s="674">
        <v>18003</v>
      </c>
      <c r="M11" s="680"/>
      <c r="N11" s="476" t="s">
        <v>1056</v>
      </c>
      <c r="O11" s="239">
        <v>30</v>
      </c>
      <c r="P11" s="234"/>
      <c r="Q11" s="194" t="s">
        <v>1057</v>
      </c>
      <c r="R11" s="200"/>
      <c r="S11" s="676" t="s">
        <v>1058</v>
      </c>
      <c r="T11" s="677"/>
      <c r="U11" s="674">
        <v>18270</v>
      </c>
      <c r="V11" s="680"/>
      <c r="W11" s="320" t="s">
        <v>1059</v>
      </c>
      <c r="X11" s="239">
        <v>780</v>
      </c>
      <c r="Y11" s="167"/>
      <c r="Z11" s="132" t="s">
        <v>1060</v>
      </c>
      <c r="AA11" s="95"/>
      <c r="AB11" s="676" t="s">
        <v>1061</v>
      </c>
      <c r="AC11" s="677"/>
      <c r="AD11" s="674">
        <v>18100</v>
      </c>
      <c r="AE11" s="680"/>
      <c r="AF11" s="320" t="s">
        <v>1062</v>
      </c>
      <c r="AG11" s="239">
        <v>1920</v>
      </c>
      <c r="AH11" s="166"/>
      <c r="AI11" s="132" t="s">
        <v>1063</v>
      </c>
      <c r="AJ11" s="132"/>
      <c r="AK11" s="95"/>
      <c r="AL11" s="132"/>
    </row>
    <row r="12" spans="1:38" ht="15.75" customHeight="1">
      <c r="A12" s="772"/>
      <c r="B12" s="671"/>
      <c r="C12" s="666">
        <v>44030</v>
      </c>
      <c r="D12" s="606"/>
      <c r="E12" s="176" t="s">
        <v>1064</v>
      </c>
      <c r="F12" s="239">
        <v>1490</v>
      </c>
      <c r="G12" s="168"/>
      <c r="H12" s="194" t="s">
        <v>1065</v>
      </c>
      <c r="I12" s="132"/>
      <c r="J12" s="670"/>
      <c r="K12" s="671"/>
      <c r="L12" s="684">
        <v>18006</v>
      </c>
      <c r="M12" s="779"/>
      <c r="N12" s="183" t="s">
        <v>1066</v>
      </c>
      <c r="O12" s="800" t="s">
        <v>1067</v>
      </c>
      <c r="P12" s="801"/>
      <c r="Q12" s="194" t="s">
        <v>1068</v>
      </c>
      <c r="R12" s="200"/>
      <c r="S12" s="794" t="s">
        <v>1069</v>
      </c>
      <c r="T12" s="802"/>
      <c r="U12" s="666">
        <v>18280</v>
      </c>
      <c r="V12" s="729"/>
      <c r="W12" s="126" t="s">
        <v>1070</v>
      </c>
      <c r="X12" s="195">
        <v>705</v>
      </c>
      <c r="Y12" s="167"/>
      <c r="Z12" s="132" t="s">
        <v>1071</v>
      </c>
      <c r="AA12" s="95"/>
      <c r="AB12" s="670"/>
      <c r="AC12" s="671"/>
      <c r="AD12" s="684">
        <v>18120</v>
      </c>
      <c r="AE12" s="779"/>
      <c r="AF12" s="134" t="s">
        <v>1072</v>
      </c>
      <c r="AG12" s="800" t="s">
        <v>1073</v>
      </c>
      <c r="AH12" s="801"/>
      <c r="AI12" s="132"/>
      <c r="AJ12" s="132"/>
      <c r="AK12" s="95"/>
      <c r="AL12" s="132"/>
    </row>
    <row r="13" spans="1:38" ht="15.75" customHeight="1">
      <c r="A13" s="772"/>
      <c r="B13" s="671"/>
      <c r="C13" s="666">
        <v>44040</v>
      </c>
      <c r="D13" s="606"/>
      <c r="E13" s="176" t="s">
        <v>1074</v>
      </c>
      <c r="F13" s="239">
        <v>3305</v>
      </c>
      <c r="G13" s="168"/>
      <c r="H13" s="194" t="s">
        <v>1075</v>
      </c>
      <c r="I13" s="132"/>
      <c r="J13" s="794" t="s">
        <v>1076</v>
      </c>
      <c r="K13" s="802"/>
      <c r="L13" s="666">
        <v>18010</v>
      </c>
      <c r="M13" s="729"/>
      <c r="N13" s="176" t="s">
        <v>1077</v>
      </c>
      <c r="O13" s="239">
        <v>1390</v>
      </c>
      <c r="P13" s="167"/>
      <c r="Q13" s="194" t="s">
        <v>1078</v>
      </c>
      <c r="R13" s="200"/>
      <c r="S13" s="794" t="s">
        <v>1079</v>
      </c>
      <c r="T13" s="802"/>
      <c r="U13" s="684">
        <v>18290</v>
      </c>
      <c r="V13" s="779"/>
      <c r="W13" s="134" t="s">
        <v>1080</v>
      </c>
      <c r="X13" s="800" t="s">
        <v>1081</v>
      </c>
      <c r="Y13" s="801"/>
      <c r="Z13" s="132"/>
      <c r="AA13" s="95"/>
      <c r="AB13" s="794" t="s">
        <v>1082</v>
      </c>
      <c r="AC13" s="802"/>
      <c r="AD13" s="738">
        <v>18130</v>
      </c>
      <c r="AE13" s="763"/>
      <c r="AF13" s="759" t="s">
        <v>1083</v>
      </c>
      <c r="AG13" s="943">
        <v>2565</v>
      </c>
      <c r="AH13" s="756"/>
      <c r="AI13" s="946" t="s">
        <v>1084</v>
      </c>
      <c r="AJ13" s="132"/>
      <c r="AK13" s="275"/>
      <c r="AL13" s="132"/>
    </row>
    <row r="14" spans="1:38" ht="15.75" customHeight="1">
      <c r="A14" s="772"/>
      <c r="B14" s="671"/>
      <c r="C14" s="666">
        <v>44050</v>
      </c>
      <c r="D14" s="606"/>
      <c r="E14" s="176" t="s">
        <v>1085</v>
      </c>
      <c r="F14" s="239">
        <v>2240</v>
      </c>
      <c r="G14" s="164"/>
      <c r="H14" s="194" t="s">
        <v>1086</v>
      </c>
      <c r="I14" s="132"/>
      <c r="J14" s="794" t="s">
        <v>1087</v>
      </c>
      <c r="K14" s="802"/>
      <c r="L14" s="666">
        <v>18040</v>
      </c>
      <c r="M14" s="729"/>
      <c r="N14" s="126" t="s">
        <v>1088</v>
      </c>
      <c r="O14" s="195">
        <v>800</v>
      </c>
      <c r="P14" s="167"/>
      <c r="Q14" s="194" t="s">
        <v>1089</v>
      </c>
      <c r="R14" s="200"/>
      <c r="S14" s="670"/>
      <c r="T14" s="671"/>
      <c r="U14" s="666">
        <v>18300</v>
      </c>
      <c r="V14" s="729"/>
      <c r="W14" s="126" t="s">
        <v>1090</v>
      </c>
      <c r="X14" s="195">
        <v>2530</v>
      </c>
      <c r="Y14" s="167"/>
      <c r="Z14" s="132" t="s">
        <v>1091</v>
      </c>
      <c r="AA14" s="95"/>
      <c r="AB14" s="794" t="s">
        <v>1092</v>
      </c>
      <c r="AC14" s="802"/>
      <c r="AD14" s="947"/>
      <c r="AE14" s="948"/>
      <c r="AF14" s="760"/>
      <c r="AG14" s="944"/>
      <c r="AH14" s="945"/>
      <c r="AI14" s="946"/>
      <c r="AJ14" s="132"/>
      <c r="AK14" s="95"/>
      <c r="AL14" s="132"/>
    </row>
    <row r="15" spans="1:38" ht="15.75" customHeight="1">
      <c r="A15" s="772"/>
      <c r="B15" s="671"/>
      <c r="C15" s="666">
        <v>44060</v>
      </c>
      <c r="D15" s="606"/>
      <c r="E15" s="176" t="s">
        <v>1093</v>
      </c>
      <c r="F15" s="239">
        <v>3580</v>
      </c>
      <c r="G15" s="168"/>
      <c r="H15" s="194" t="s">
        <v>1094</v>
      </c>
      <c r="I15" s="132"/>
      <c r="J15" s="794" t="s">
        <v>1095</v>
      </c>
      <c r="K15" s="802"/>
      <c r="L15" s="666">
        <v>18050</v>
      </c>
      <c r="M15" s="729"/>
      <c r="N15" s="126" t="s">
        <v>1096</v>
      </c>
      <c r="O15" s="195">
        <v>1340</v>
      </c>
      <c r="P15" s="167"/>
      <c r="Q15" s="194" t="s">
        <v>1097</v>
      </c>
      <c r="R15" s="200"/>
      <c r="S15" s="670"/>
      <c r="T15" s="671"/>
      <c r="U15" s="666">
        <v>18330</v>
      </c>
      <c r="V15" s="762"/>
      <c r="W15" s="126" t="s">
        <v>1098</v>
      </c>
      <c r="X15" s="195">
        <v>185</v>
      </c>
      <c r="Y15" s="167"/>
      <c r="Z15" s="132" t="s">
        <v>1099</v>
      </c>
      <c r="AA15" s="132"/>
      <c r="AB15" s="794" t="s">
        <v>1100</v>
      </c>
      <c r="AC15" s="802"/>
      <c r="AD15" s="874">
        <v>18150</v>
      </c>
      <c r="AE15" s="875"/>
      <c r="AF15" s="176" t="s">
        <v>1101</v>
      </c>
      <c r="AG15" s="195">
        <v>3715</v>
      </c>
      <c r="AH15" s="167"/>
      <c r="AI15" s="132" t="s">
        <v>1102</v>
      </c>
      <c r="AJ15" s="132"/>
      <c r="AK15" s="95"/>
      <c r="AL15" s="132"/>
    </row>
    <row r="16" spans="1:38" ht="15.75" customHeight="1">
      <c r="A16" s="772"/>
      <c r="B16" s="671"/>
      <c r="C16" s="666">
        <v>44185</v>
      </c>
      <c r="D16" s="606"/>
      <c r="E16" s="176" t="s">
        <v>1103</v>
      </c>
      <c r="F16" s="239">
        <v>1865</v>
      </c>
      <c r="G16" s="168"/>
      <c r="H16" s="194" t="s">
        <v>1104</v>
      </c>
      <c r="I16" s="132"/>
      <c r="J16" s="794" t="s">
        <v>1105</v>
      </c>
      <c r="K16" s="802"/>
      <c r="L16" s="666">
        <v>18060</v>
      </c>
      <c r="M16" s="729"/>
      <c r="N16" s="126" t="s">
        <v>1106</v>
      </c>
      <c r="O16" s="195">
        <v>490</v>
      </c>
      <c r="P16" s="167"/>
      <c r="Q16" s="194" t="s">
        <v>1107</v>
      </c>
      <c r="R16" s="200"/>
      <c r="S16" s="678"/>
      <c r="T16" s="679"/>
      <c r="U16" s="666">
        <v>18340</v>
      </c>
      <c r="V16" s="762"/>
      <c r="W16" s="126" t="s">
        <v>1108</v>
      </c>
      <c r="X16" s="195">
        <v>305</v>
      </c>
      <c r="Y16" s="167"/>
      <c r="Z16" s="132" t="s">
        <v>1109</v>
      </c>
      <c r="AA16" s="95"/>
      <c r="AB16" s="670"/>
      <c r="AC16" s="671"/>
      <c r="AD16" s="874">
        <v>18160</v>
      </c>
      <c r="AE16" s="893"/>
      <c r="AF16" s="126" t="s">
        <v>1110</v>
      </c>
      <c r="AG16" s="195">
        <v>405</v>
      </c>
      <c r="AH16" s="167"/>
      <c r="AI16" s="132" t="s">
        <v>1111</v>
      </c>
      <c r="AJ16" s="132"/>
      <c r="AK16" s="95"/>
      <c r="AL16" s="132"/>
    </row>
    <row r="17" spans="1:38" ht="15.75" customHeight="1">
      <c r="A17" s="772"/>
      <c r="B17" s="671"/>
      <c r="C17" s="684">
        <v>44080</v>
      </c>
      <c r="D17" s="638"/>
      <c r="E17" s="360" t="s">
        <v>1112</v>
      </c>
      <c r="F17" s="954" t="s">
        <v>1113</v>
      </c>
      <c r="G17" s="955"/>
      <c r="H17" s="194" t="s">
        <v>1114</v>
      </c>
      <c r="I17" s="132"/>
      <c r="J17" s="670"/>
      <c r="K17" s="671"/>
      <c r="L17" s="666">
        <v>18070</v>
      </c>
      <c r="M17" s="729"/>
      <c r="N17" s="196" t="s">
        <v>1115</v>
      </c>
      <c r="O17" s="195">
        <v>205</v>
      </c>
      <c r="P17" s="167"/>
      <c r="Q17" s="194" t="s">
        <v>1116</v>
      </c>
      <c r="R17" s="200"/>
      <c r="S17" s="794" t="s">
        <v>1117</v>
      </c>
      <c r="T17" s="802"/>
      <c r="U17" s="666">
        <v>18350</v>
      </c>
      <c r="V17" s="762"/>
      <c r="W17" s="126" t="s">
        <v>1118</v>
      </c>
      <c r="X17" s="195">
        <v>730</v>
      </c>
      <c r="Y17" s="167"/>
      <c r="Z17" s="132" t="s">
        <v>1119</v>
      </c>
      <c r="AA17" s="95"/>
      <c r="AB17" s="670"/>
      <c r="AC17" s="671"/>
      <c r="AD17" s="874">
        <v>18170</v>
      </c>
      <c r="AE17" s="893"/>
      <c r="AF17" s="126" t="s">
        <v>1120</v>
      </c>
      <c r="AG17" s="195">
        <v>150</v>
      </c>
      <c r="AH17" s="167"/>
      <c r="AI17" s="132" t="s">
        <v>1121</v>
      </c>
      <c r="AJ17" s="132"/>
      <c r="AK17" s="95"/>
      <c r="AL17" s="132"/>
    </row>
    <row r="18" spans="1:38" ht="15.75" customHeight="1">
      <c r="A18" s="772"/>
      <c r="B18" s="671"/>
      <c r="C18" s="666">
        <v>44090</v>
      </c>
      <c r="D18" s="606"/>
      <c r="E18" s="176" t="s">
        <v>1122</v>
      </c>
      <c r="F18" s="239">
        <v>3985</v>
      </c>
      <c r="G18" s="168"/>
      <c r="H18" s="194" t="s">
        <v>1123</v>
      </c>
      <c r="I18" s="132"/>
      <c r="J18" s="794" t="s">
        <v>1124</v>
      </c>
      <c r="K18" s="802"/>
      <c r="L18" s="666">
        <v>18020</v>
      </c>
      <c r="M18" s="729"/>
      <c r="N18" s="126" t="s">
        <v>1125</v>
      </c>
      <c r="O18" s="195">
        <v>1705</v>
      </c>
      <c r="P18" s="167"/>
      <c r="Q18" s="194" t="s">
        <v>1126</v>
      </c>
      <c r="R18" s="200"/>
      <c r="S18" s="670"/>
      <c r="T18" s="671"/>
      <c r="U18" s="681">
        <v>18360</v>
      </c>
      <c r="V18" s="829"/>
      <c r="W18" s="354" t="s">
        <v>1127</v>
      </c>
      <c r="X18" s="800" t="s">
        <v>1128</v>
      </c>
      <c r="Y18" s="801"/>
      <c r="Z18" s="132" t="s">
        <v>1129</v>
      </c>
      <c r="AA18" s="132"/>
      <c r="AB18" s="794" t="s">
        <v>1130</v>
      </c>
      <c r="AC18" s="802"/>
      <c r="AD18" s="874">
        <v>18190</v>
      </c>
      <c r="AE18" s="893"/>
      <c r="AF18" s="196" t="s">
        <v>1131</v>
      </c>
      <c r="AG18" s="195">
        <v>80</v>
      </c>
      <c r="AH18" s="167"/>
      <c r="AI18" s="132" t="s">
        <v>1132</v>
      </c>
      <c r="AJ18" s="132"/>
      <c r="AK18" s="95"/>
      <c r="AL18" s="132"/>
    </row>
    <row r="19" spans="1:38" ht="15.75" customHeight="1">
      <c r="A19" s="772"/>
      <c r="B19" s="671"/>
      <c r="C19" s="666">
        <v>44100</v>
      </c>
      <c r="D19" s="606"/>
      <c r="E19" s="176" t="s">
        <v>1133</v>
      </c>
      <c r="F19" s="262">
        <v>1830</v>
      </c>
      <c r="G19" s="168"/>
      <c r="H19" s="194" t="s">
        <v>1134</v>
      </c>
      <c r="I19" s="132"/>
      <c r="J19" s="794" t="s">
        <v>1135</v>
      </c>
      <c r="K19" s="802"/>
      <c r="L19" s="666">
        <v>18030</v>
      </c>
      <c r="M19" s="729"/>
      <c r="N19" s="126" t="s">
        <v>1136</v>
      </c>
      <c r="O19" s="195">
        <v>1775</v>
      </c>
      <c r="P19" s="167"/>
      <c r="Q19" s="194" t="s">
        <v>1137</v>
      </c>
      <c r="R19" s="200"/>
      <c r="S19" s="670"/>
      <c r="T19" s="671"/>
      <c r="U19" s="666">
        <v>18370</v>
      </c>
      <c r="V19" s="762"/>
      <c r="W19" s="126" t="s">
        <v>1138</v>
      </c>
      <c r="X19" s="195">
        <v>3310</v>
      </c>
      <c r="Y19" s="167"/>
      <c r="Z19" s="132" t="s">
        <v>1139</v>
      </c>
      <c r="AA19" s="132"/>
      <c r="AB19" s="670"/>
      <c r="AC19" s="671"/>
      <c r="AD19" s="874">
        <v>18210</v>
      </c>
      <c r="AE19" s="893"/>
      <c r="AF19" s="126" t="s">
        <v>1140</v>
      </c>
      <c r="AG19" s="195">
        <v>375</v>
      </c>
      <c r="AH19" s="167"/>
      <c r="AI19" s="132" t="s">
        <v>1141</v>
      </c>
      <c r="AJ19" s="132"/>
      <c r="AK19" s="95"/>
      <c r="AL19" s="132"/>
    </row>
    <row r="20" spans="1:38" ht="15.75" customHeight="1">
      <c r="A20" s="772"/>
      <c r="B20" s="671"/>
      <c r="C20" s="666">
        <v>44110</v>
      </c>
      <c r="D20" s="606"/>
      <c r="E20" s="176" t="s">
        <v>1142</v>
      </c>
      <c r="F20" s="262">
        <v>2515</v>
      </c>
      <c r="G20" s="168"/>
      <c r="H20" s="194" t="s">
        <v>1143</v>
      </c>
      <c r="I20" s="132"/>
      <c r="J20" s="827" t="s">
        <v>1144</v>
      </c>
      <c r="K20" s="828"/>
      <c r="L20" s="690">
        <v>18090</v>
      </c>
      <c r="M20" s="750"/>
      <c r="N20" s="169" t="s">
        <v>1145</v>
      </c>
      <c r="O20" s="201">
        <v>800</v>
      </c>
      <c r="P20" s="171"/>
      <c r="Q20" s="194" t="s">
        <v>1146</v>
      </c>
      <c r="R20" s="200"/>
      <c r="S20" s="794" t="s">
        <v>1147</v>
      </c>
      <c r="T20" s="802"/>
      <c r="U20" s="666">
        <v>18400</v>
      </c>
      <c r="V20" s="762"/>
      <c r="W20" s="126" t="s">
        <v>1148</v>
      </c>
      <c r="X20" s="195">
        <v>445</v>
      </c>
      <c r="Y20" s="167"/>
      <c r="Z20" s="132" t="s">
        <v>1149</v>
      </c>
      <c r="AA20" s="132"/>
      <c r="AB20" s="827" t="s">
        <v>1150</v>
      </c>
      <c r="AC20" s="828"/>
      <c r="AD20" s="949">
        <v>18230</v>
      </c>
      <c r="AE20" s="950"/>
      <c r="AF20" s="137" t="s">
        <v>1151</v>
      </c>
      <c r="AG20" s="216">
        <v>230</v>
      </c>
      <c r="AH20" s="184"/>
      <c r="AI20" s="132" t="s">
        <v>1152</v>
      </c>
      <c r="AJ20" s="132"/>
      <c r="AK20" s="95"/>
      <c r="AL20" s="132"/>
    </row>
    <row r="21" spans="1:38" ht="15.75" customHeight="1">
      <c r="A21" s="772"/>
      <c r="B21" s="671"/>
      <c r="C21" s="666">
        <v>44120</v>
      </c>
      <c r="D21" s="606"/>
      <c r="E21" s="176" t="s">
        <v>1153</v>
      </c>
      <c r="F21" s="262">
        <v>3030</v>
      </c>
      <c r="G21" s="168"/>
      <c r="H21" s="194" t="s">
        <v>1154</v>
      </c>
      <c r="I21" s="132"/>
      <c r="J21" s="132"/>
      <c r="K21" s="132"/>
      <c r="L21" s="132"/>
      <c r="M21" s="132"/>
      <c r="N21" s="117"/>
      <c r="O21" s="206"/>
      <c r="P21" s="208"/>
      <c r="Q21" s="200"/>
      <c r="R21" s="200"/>
      <c r="S21" s="794" t="s">
        <v>1155</v>
      </c>
      <c r="T21" s="802"/>
      <c r="U21" s="666">
        <v>18240</v>
      </c>
      <c r="V21" s="762"/>
      <c r="W21" s="126" t="s">
        <v>1156</v>
      </c>
      <c r="X21" s="195">
        <v>905</v>
      </c>
      <c r="Y21" s="167"/>
      <c r="Z21" s="132" t="s">
        <v>1157</v>
      </c>
      <c r="AA21" s="132"/>
      <c r="AB21" s="204"/>
      <c r="AC21" s="204"/>
      <c r="AD21" s="204"/>
      <c r="AE21" s="204"/>
      <c r="AF21" s="204"/>
      <c r="AG21" s="204"/>
      <c r="AH21" s="204"/>
      <c r="AI21" s="132"/>
      <c r="AJ21" s="132"/>
      <c r="AK21" s="95"/>
      <c r="AL21" s="132"/>
    </row>
    <row r="22" spans="1:38" ht="15.75" customHeight="1">
      <c r="A22" s="772"/>
      <c r="B22" s="671"/>
      <c r="C22" s="666">
        <v>44130</v>
      </c>
      <c r="D22" s="606"/>
      <c r="E22" s="176" t="s">
        <v>1158</v>
      </c>
      <c r="F22" s="262">
        <v>2125</v>
      </c>
      <c r="G22" s="168"/>
      <c r="H22" s="194" t="s">
        <v>1159</v>
      </c>
      <c r="I22" s="132"/>
      <c r="J22" s="132"/>
      <c r="K22" s="132"/>
      <c r="L22" s="132"/>
      <c r="M22" s="132"/>
      <c r="N22" s="117"/>
      <c r="O22" s="206"/>
      <c r="P22" s="208"/>
      <c r="Q22" s="200"/>
      <c r="R22" s="200"/>
      <c r="S22" s="670"/>
      <c r="T22" s="671"/>
      <c r="U22" s="684">
        <v>18260</v>
      </c>
      <c r="V22" s="899"/>
      <c r="W22" s="134" t="s">
        <v>1160</v>
      </c>
      <c r="X22" s="800" t="s">
        <v>1161</v>
      </c>
      <c r="Y22" s="801"/>
      <c r="Z22" s="132"/>
      <c r="AA22" s="132"/>
      <c r="AB22" s="132"/>
      <c r="AC22" s="132"/>
      <c r="AD22" s="132"/>
      <c r="AE22" s="132"/>
      <c r="AF22" s="132"/>
      <c r="AG22" s="132"/>
      <c r="AH22" s="132"/>
      <c r="AI22" s="132"/>
      <c r="AJ22" s="132"/>
      <c r="AK22" s="132"/>
      <c r="AL22" s="132"/>
    </row>
    <row r="23" spans="1:38" ht="15.75" customHeight="1">
      <c r="A23" s="772"/>
      <c r="B23" s="671"/>
      <c r="C23" s="666">
        <v>44140</v>
      </c>
      <c r="D23" s="606"/>
      <c r="E23" s="176" t="s">
        <v>1162</v>
      </c>
      <c r="F23" s="262">
        <v>4005</v>
      </c>
      <c r="G23" s="168"/>
      <c r="H23" s="194" t="s">
        <v>1163</v>
      </c>
      <c r="I23" s="132"/>
      <c r="J23" s="132"/>
      <c r="K23" s="132"/>
      <c r="L23" s="132"/>
      <c r="M23" s="132"/>
      <c r="N23" s="117"/>
      <c r="O23" s="206"/>
      <c r="P23" s="208"/>
      <c r="Q23" s="200"/>
      <c r="R23" s="200"/>
      <c r="S23" s="794" t="s">
        <v>1164</v>
      </c>
      <c r="T23" s="802"/>
      <c r="U23" s="666">
        <v>30450</v>
      </c>
      <c r="V23" s="762"/>
      <c r="W23" s="126" t="s">
        <v>1165</v>
      </c>
      <c r="X23" s="195">
        <v>135</v>
      </c>
      <c r="Y23" s="167"/>
      <c r="Z23" s="132" t="s">
        <v>1166</v>
      </c>
      <c r="AA23" s="132"/>
      <c r="AB23" s="132"/>
      <c r="AC23" s="132"/>
      <c r="AD23" s="132"/>
      <c r="AE23" s="132"/>
      <c r="AF23" s="132"/>
      <c r="AG23" s="132"/>
      <c r="AH23" s="132"/>
      <c r="AI23" s="132"/>
      <c r="AJ23" s="132"/>
      <c r="AK23" s="95"/>
      <c r="AL23" s="132"/>
    </row>
    <row r="24" spans="1:38" ht="15.75" customHeight="1">
      <c r="A24" s="772"/>
      <c r="B24" s="671"/>
      <c r="C24" s="684">
        <v>44150</v>
      </c>
      <c r="D24" s="638"/>
      <c r="E24" s="360" t="s">
        <v>1167</v>
      </c>
      <c r="F24" s="860" t="s">
        <v>1168</v>
      </c>
      <c r="G24" s="861"/>
      <c r="H24" s="194"/>
      <c r="I24" s="132"/>
      <c r="J24" s="132"/>
      <c r="K24" s="132"/>
      <c r="L24" s="132"/>
      <c r="M24" s="132"/>
      <c r="N24" s="117"/>
      <c r="O24" s="206"/>
      <c r="P24" s="208"/>
      <c r="Q24" s="200"/>
      <c r="R24" s="200"/>
      <c r="S24" s="794" t="s">
        <v>1169</v>
      </c>
      <c r="T24" s="802"/>
      <c r="U24" s="666">
        <v>30470</v>
      </c>
      <c r="V24" s="762"/>
      <c r="W24" s="126" t="s">
        <v>1170</v>
      </c>
      <c r="X24" s="195">
        <v>30</v>
      </c>
      <c r="Y24" s="167"/>
      <c r="Z24" s="132" t="s">
        <v>1171</v>
      </c>
      <c r="AA24" s="132"/>
      <c r="AI24" s="132"/>
      <c r="AJ24" s="132"/>
      <c r="AK24" s="95"/>
      <c r="AL24" s="132"/>
    </row>
    <row r="25" spans="1:38" ht="15.75" customHeight="1">
      <c r="A25" s="772"/>
      <c r="B25" s="671"/>
      <c r="C25" s="666">
        <v>44155</v>
      </c>
      <c r="D25" s="606"/>
      <c r="E25" s="176" t="s">
        <v>1172</v>
      </c>
      <c r="F25" s="262">
        <v>2855</v>
      </c>
      <c r="G25" s="168"/>
      <c r="H25" s="194" t="s">
        <v>1173</v>
      </c>
      <c r="I25" s="132"/>
      <c r="J25" s="132"/>
      <c r="K25" s="132"/>
      <c r="L25" s="132"/>
      <c r="M25" s="132"/>
      <c r="N25" s="117"/>
      <c r="O25" s="206"/>
      <c r="P25" s="208"/>
      <c r="Q25" s="200"/>
      <c r="R25" s="200"/>
      <c r="S25" s="672"/>
      <c r="T25" s="673"/>
      <c r="U25" s="690">
        <v>30480</v>
      </c>
      <c r="V25" s="820"/>
      <c r="W25" s="169" t="s">
        <v>1174</v>
      </c>
      <c r="X25" s="201">
        <v>265</v>
      </c>
      <c r="Y25" s="171"/>
      <c r="Z25" s="132" t="s">
        <v>1175</v>
      </c>
      <c r="AA25" s="132"/>
      <c r="AI25" s="132"/>
      <c r="AJ25" s="132"/>
      <c r="AK25" s="95"/>
      <c r="AL25" s="132"/>
    </row>
    <row r="26" spans="1:38" ht="15.75" customHeight="1">
      <c r="A26" s="772"/>
      <c r="B26" s="671"/>
      <c r="C26" s="666">
        <v>44160</v>
      </c>
      <c r="D26" s="606"/>
      <c r="E26" s="176" t="s">
        <v>1176</v>
      </c>
      <c r="F26" s="262">
        <v>5020</v>
      </c>
      <c r="G26" s="168"/>
      <c r="H26" s="194" t="s">
        <v>1177</v>
      </c>
      <c r="I26" s="132"/>
      <c r="J26" s="132"/>
      <c r="K26" s="132"/>
      <c r="L26" s="132"/>
      <c r="M26" s="132"/>
      <c r="N26" s="117"/>
      <c r="O26" s="206"/>
      <c r="P26" s="208"/>
      <c r="Q26" s="200"/>
      <c r="R26" s="200"/>
      <c r="S26" s="132"/>
      <c r="T26" s="132"/>
      <c r="U26" s="132"/>
      <c r="V26" s="132"/>
      <c r="W26" s="132"/>
      <c r="X26" s="132"/>
      <c r="Y26" s="132"/>
      <c r="Z26" s="132"/>
      <c r="AA26" s="95"/>
      <c r="AB26" s="132"/>
      <c r="AC26" s="132"/>
      <c r="AD26" s="132"/>
      <c r="AE26" s="132"/>
      <c r="AF26" s="117"/>
      <c r="AG26" s="206"/>
      <c r="AH26" s="208"/>
      <c r="AI26" s="132"/>
      <c r="AJ26" s="132"/>
      <c r="AK26" s="132"/>
      <c r="AL26" s="132"/>
    </row>
    <row r="27" spans="1:38" ht="15.75" customHeight="1">
      <c r="A27" s="772"/>
      <c r="B27" s="671"/>
      <c r="C27" s="666">
        <v>44170</v>
      </c>
      <c r="D27" s="606"/>
      <c r="E27" s="176" t="s">
        <v>1178</v>
      </c>
      <c r="F27" s="262">
        <v>2910</v>
      </c>
      <c r="G27" s="168"/>
      <c r="H27" s="194" t="s">
        <v>1179</v>
      </c>
      <c r="I27" s="132"/>
      <c r="J27" s="132"/>
      <c r="K27" s="132"/>
      <c r="L27" s="132"/>
      <c r="M27" s="132"/>
      <c r="N27" s="117"/>
      <c r="O27" s="206"/>
      <c r="P27" s="208"/>
      <c r="Q27" s="200"/>
      <c r="R27" s="200"/>
      <c r="S27" s="132"/>
      <c r="T27" s="132"/>
      <c r="U27" s="132"/>
      <c r="V27" s="132"/>
      <c r="W27" s="132"/>
      <c r="X27" s="132"/>
      <c r="Y27" s="132"/>
      <c r="Z27" s="132"/>
      <c r="AA27" s="95"/>
      <c r="AB27" s="132"/>
      <c r="AC27" s="132"/>
      <c r="AD27" s="132"/>
      <c r="AE27" s="132"/>
      <c r="AF27" s="117"/>
      <c r="AG27" s="206"/>
      <c r="AH27" s="208"/>
      <c r="AI27" s="132"/>
      <c r="AJ27" s="132"/>
      <c r="AK27" s="132"/>
      <c r="AL27" s="132"/>
    </row>
    <row r="28" spans="1:38" ht="15.75" customHeight="1">
      <c r="A28" s="772"/>
      <c r="B28" s="671"/>
      <c r="C28" s="666">
        <v>44180</v>
      </c>
      <c r="D28" s="606"/>
      <c r="E28" s="176" t="s">
        <v>1180</v>
      </c>
      <c r="F28" s="262">
        <v>2785</v>
      </c>
      <c r="G28" s="168"/>
      <c r="H28" s="194" t="s">
        <v>1181</v>
      </c>
      <c r="I28" s="132"/>
      <c r="J28" s="132"/>
      <c r="K28" s="132"/>
      <c r="L28" s="132"/>
      <c r="M28" s="132"/>
      <c r="N28" s="117"/>
      <c r="O28" s="206"/>
      <c r="P28" s="208"/>
      <c r="Q28" s="200"/>
      <c r="R28" s="200"/>
      <c r="S28" s="132"/>
      <c r="T28" s="95"/>
      <c r="U28" s="132"/>
      <c r="V28" s="132"/>
      <c r="W28" s="117"/>
      <c r="X28" s="185"/>
      <c r="Y28" s="140"/>
      <c r="Z28" s="132"/>
      <c r="AA28" s="95"/>
      <c r="AB28" s="132"/>
      <c r="AC28" s="132"/>
      <c r="AD28" s="132"/>
      <c r="AE28" s="132"/>
      <c r="AF28" s="117"/>
      <c r="AG28" s="206"/>
      <c r="AH28" s="208"/>
      <c r="AI28" s="132"/>
      <c r="AJ28" s="132"/>
      <c r="AK28" s="132"/>
      <c r="AL28" s="132"/>
    </row>
    <row r="29" spans="1:38" ht="15.75" customHeight="1">
      <c r="A29" s="772"/>
      <c r="B29" s="671"/>
      <c r="C29" s="666">
        <v>44190</v>
      </c>
      <c r="D29" s="606"/>
      <c r="E29" s="176" t="s">
        <v>1182</v>
      </c>
      <c r="F29" s="262">
        <v>2305</v>
      </c>
      <c r="G29" s="168"/>
      <c r="H29" s="194" t="s">
        <v>1183</v>
      </c>
      <c r="I29" s="132"/>
      <c r="J29" s="132"/>
      <c r="K29" s="132"/>
      <c r="L29" s="132"/>
      <c r="M29" s="132"/>
      <c r="N29" s="117"/>
      <c r="O29" s="206"/>
      <c r="P29" s="208"/>
      <c r="Q29" s="200"/>
      <c r="R29" s="200"/>
      <c r="S29" s="132"/>
      <c r="T29" s="132"/>
      <c r="U29" s="132"/>
      <c r="V29" s="132"/>
      <c r="W29" s="132"/>
      <c r="X29" s="132"/>
      <c r="Y29" s="132"/>
      <c r="Z29" s="132"/>
      <c r="AA29" s="95"/>
      <c r="AB29" s="132"/>
      <c r="AC29" s="132"/>
      <c r="AD29" s="132"/>
      <c r="AE29" s="132"/>
      <c r="AF29" s="117"/>
      <c r="AG29" s="206"/>
      <c r="AH29" s="208"/>
      <c r="AI29" s="132"/>
      <c r="AJ29" s="132"/>
      <c r="AK29" s="132"/>
      <c r="AL29" s="132"/>
    </row>
    <row r="30" spans="1:38" ht="15.75" customHeight="1">
      <c r="A30" s="772"/>
      <c r="B30" s="671"/>
      <c r="C30" s="666">
        <v>44200</v>
      </c>
      <c r="D30" s="606"/>
      <c r="E30" s="176" t="s">
        <v>1184</v>
      </c>
      <c r="F30" s="262">
        <v>1920</v>
      </c>
      <c r="G30" s="168"/>
      <c r="H30" s="194" t="s">
        <v>1185</v>
      </c>
      <c r="I30" s="132"/>
      <c r="J30" s="132"/>
      <c r="K30" s="132"/>
      <c r="L30" s="132"/>
      <c r="M30" s="132"/>
      <c r="N30" s="117"/>
      <c r="O30" s="206"/>
      <c r="P30" s="208"/>
      <c r="Q30" s="200"/>
      <c r="R30" s="200"/>
      <c r="S30" s="132"/>
      <c r="T30" s="132"/>
      <c r="U30" s="132"/>
      <c r="V30" s="132"/>
      <c r="W30" s="132"/>
      <c r="X30" s="132"/>
      <c r="Y30" s="132"/>
      <c r="Z30" s="132"/>
      <c r="AA30" s="95"/>
      <c r="AB30" s="132"/>
      <c r="AC30" s="132"/>
      <c r="AD30" s="132"/>
      <c r="AE30" s="132"/>
      <c r="AF30" s="117"/>
      <c r="AG30" s="206"/>
      <c r="AH30" s="208"/>
      <c r="AI30" s="132"/>
      <c r="AJ30" s="132"/>
      <c r="AK30" s="132"/>
      <c r="AL30" s="132"/>
    </row>
    <row r="31" spans="1:38" ht="15.75" customHeight="1">
      <c r="A31" s="772"/>
      <c r="B31" s="671"/>
      <c r="C31" s="666">
        <v>44210</v>
      </c>
      <c r="D31" s="606"/>
      <c r="E31" s="176" t="s">
        <v>1186</v>
      </c>
      <c r="F31" s="262">
        <v>2200</v>
      </c>
      <c r="G31" s="168"/>
      <c r="H31" s="194" t="s">
        <v>1187</v>
      </c>
      <c r="I31" s="132"/>
      <c r="J31" s="132"/>
      <c r="K31" s="132"/>
      <c r="L31" s="132"/>
      <c r="M31" s="132"/>
      <c r="N31" s="117"/>
      <c r="O31" s="206"/>
      <c r="P31" s="208"/>
      <c r="Q31" s="200"/>
      <c r="R31" s="200"/>
      <c r="S31" s="132"/>
      <c r="T31" s="132"/>
      <c r="U31" s="132"/>
      <c r="V31" s="132"/>
      <c r="W31" s="117"/>
      <c r="X31" s="270"/>
      <c r="Y31" s="172"/>
      <c r="Z31" s="132"/>
      <c r="AA31" s="95"/>
      <c r="AB31" s="132"/>
      <c r="AC31" s="132"/>
      <c r="AD31" s="132"/>
      <c r="AE31" s="132"/>
      <c r="AF31" s="117"/>
      <c r="AG31" s="206"/>
      <c r="AH31" s="208"/>
      <c r="AI31" s="132"/>
      <c r="AJ31" s="132"/>
      <c r="AK31" s="132"/>
      <c r="AL31" s="132"/>
    </row>
    <row r="32" spans="1:38" ht="15.75" customHeight="1">
      <c r="A32" s="772"/>
      <c r="B32" s="671"/>
      <c r="C32" s="666">
        <v>44220</v>
      </c>
      <c r="D32" s="606"/>
      <c r="E32" s="176" t="s">
        <v>1188</v>
      </c>
      <c r="F32" s="262">
        <v>2145</v>
      </c>
      <c r="G32" s="168"/>
      <c r="H32" s="194" t="s">
        <v>1189</v>
      </c>
      <c r="I32" s="132"/>
      <c r="J32" s="132"/>
      <c r="K32" s="132"/>
      <c r="L32" s="132"/>
      <c r="M32" s="132"/>
      <c r="N32" s="117"/>
      <c r="O32" s="206"/>
      <c r="P32" s="208"/>
      <c r="Q32" s="200"/>
      <c r="R32" s="200"/>
      <c r="S32" s="132"/>
      <c r="T32" s="132"/>
      <c r="U32" s="132"/>
      <c r="V32" s="132"/>
      <c r="W32" s="117"/>
      <c r="X32" s="206"/>
      <c r="Y32" s="208"/>
      <c r="Z32" s="132"/>
      <c r="AA32" s="95"/>
      <c r="AB32" s="132"/>
      <c r="AC32" s="132"/>
      <c r="AD32" s="132"/>
      <c r="AE32" s="132"/>
      <c r="AF32" s="117"/>
      <c r="AG32" s="206"/>
      <c r="AH32" s="208"/>
      <c r="AI32" s="132"/>
      <c r="AJ32" s="132"/>
      <c r="AK32" s="95"/>
      <c r="AL32" s="132"/>
    </row>
    <row r="33" spans="1:38" ht="15.75" customHeight="1">
      <c r="A33" s="772"/>
      <c r="B33" s="671"/>
      <c r="C33" s="684">
        <v>44230</v>
      </c>
      <c r="D33" s="638"/>
      <c r="E33" s="240" t="s">
        <v>1190</v>
      </c>
      <c r="F33" s="952" t="s">
        <v>1191</v>
      </c>
      <c r="G33" s="953"/>
      <c r="H33" s="194"/>
      <c r="I33" s="200"/>
      <c r="J33" s="132"/>
      <c r="K33" s="132"/>
      <c r="L33" s="132"/>
      <c r="M33" s="132"/>
      <c r="N33" s="117"/>
      <c r="O33" s="206"/>
      <c r="P33" s="208"/>
      <c r="Q33" s="200"/>
      <c r="R33" s="200"/>
      <c r="S33" s="132"/>
      <c r="T33" s="132"/>
      <c r="U33" s="132"/>
      <c r="V33" s="132"/>
      <c r="W33" s="117"/>
      <c r="X33" s="206"/>
      <c r="Y33" s="208"/>
      <c r="Z33" s="132"/>
      <c r="AA33" s="95"/>
      <c r="AB33" s="132"/>
      <c r="AC33" s="132"/>
      <c r="AD33" s="132"/>
      <c r="AE33" s="132"/>
      <c r="AF33" s="117"/>
      <c r="AG33" s="206"/>
      <c r="AH33" s="208"/>
      <c r="AI33" s="132"/>
      <c r="AJ33" s="132"/>
      <c r="AK33" s="95"/>
      <c r="AL33" s="132"/>
    </row>
    <row r="34" spans="1:38" ht="15.75" customHeight="1">
      <c r="A34" s="772"/>
      <c r="B34" s="671"/>
      <c r="C34" s="666">
        <v>44240</v>
      </c>
      <c r="D34" s="606"/>
      <c r="E34" s="176" t="s">
        <v>1192</v>
      </c>
      <c r="F34" s="262">
        <v>2640</v>
      </c>
      <c r="G34" s="173"/>
      <c r="H34" s="194" t="s">
        <v>1193</v>
      </c>
      <c r="I34" s="200"/>
      <c r="J34" s="132"/>
      <c r="K34" s="132"/>
      <c r="L34" s="132"/>
      <c r="M34" s="132"/>
      <c r="N34" s="117"/>
      <c r="O34" s="206"/>
      <c r="P34" s="208"/>
      <c r="Q34" s="200"/>
      <c r="R34" s="200"/>
      <c r="S34" s="132"/>
      <c r="T34" s="132"/>
      <c r="U34" s="132"/>
      <c r="V34" s="132"/>
      <c r="W34" s="117"/>
      <c r="X34" s="206"/>
      <c r="Y34" s="208"/>
      <c r="Z34" s="132"/>
      <c r="AA34" s="95"/>
      <c r="AB34" s="132"/>
      <c r="AC34" s="132"/>
      <c r="AD34" s="132"/>
      <c r="AE34" s="132"/>
      <c r="AF34" s="117"/>
      <c r="AG34" s="206"/>
      <c r="AH34" s="208"/>
      <c r="AI34" s="132"/>
      <c r="AJ34" s="132"/>
      <c r="AK34" s="95"/>
      <c r="AL34" s="132"/>
    </row>
    <row r="35" spans="1:38" ht="15.75" customHeight="1" thickBot="1">
      <c r="A35" s="951"/>
      <c r="B35" s="673"/>
      <c r="C35" s="690">
        <v>44250</v>
      </c>
      <c r="D35" s="641"/>
      <c r="E35" s="328" t="s">
        <v>1194</v>
      </c>
      <c r="F35" s="294">
        <v>1065</v>
      </c>
      <c r="G35" s="168"/>
      <c r="H35" s="194" t="s">
        <v>1195</v>
      </c>
      <c r="I35" s="200"/>
      <c r="J35" s="132"/>
      <c r="K35" s="132"/>
      <c r="L35" s="132"/>
      <c r="M35" s="132"/>
      <c r="N35" s="117"/>
      <c r="O35" s="206"/>
      <c r="P35" s="208"/>
      <c r="Q35" s="200"/>
      <c r="R35" s="200"/>
      <c r="S35" s="132"/>
      <c r="T35" s="132"/>
      <c r="U35" s="132"/>
      <c r="V35" s="132"/>
      <c r="W35" s="117"/>
      <c r="X35" s="207"/>
      <c r="Y35" s="276"/>
      <c r="Z35" s="95"/>
      <c r="AA35" s="95"/>
      <c r="AB35" s="95"/>
      <c r="AC35" s="95"/>
      <c r="AD35" s="95"/>
      <c r="AE35" s="95"/>
      <c r="AF35" s="132"/>
      <c r="AG35" s="132"/>
      <c r="AH35" s="132"/>
      <c r="AI35" s="132"/>
      <c r="AJ35" s="132"/>
      <c r="AK35" s="132"/>
      <c r="AL35" s="132"/>
    </row>
    <row r="36" spans="1:38" ht="15.75" customHeight="1" thickTop="1" thickBot="1">
      <c r="A36" s="174" t="s">
        <v>801</v>
      </c>
      <c r="B36" s="175"/>
      <c r="C36" s="175"/>
      <c r="D36" s="175"/>
      <c r="E36" s="244"/>
      <c r="F36" s="198">
        <f>SUM(F11:F35)</f>
        <v>59015</v>
      </c>
      <c r="G36" s="246"/>
      <c r="H36" s="194"/>
      <c r="I36" s="200"/>
      <c r="J36" s="132"/>
      <c r="K36" s="132"/>
      <c r="L36" s="132"/>
      <c r="M36" s="132"/>
      <c r="N36" s="117"/>
      <c r="O36" s="206"/>
      <c r="P36" s="208"/>
      <c r="Q36" s="200"/>
      <c r="R36" s="200"/>
      <c r="S36" s="132"/>
      <c r="T36" s="132"/>
      <c r="U36" s="132"/>
      <c r="V36" s="132"/>
      <c r="W36" s="117"/>
      <c r="X36" s="132"/>
      <c r="Y36" s="132"/>
      <c r="Z36" s="95"/>
      <c r="AA36" s="95"/>
      <c r="AB36" s="95"/>
      <c r="AC36" s="95"/>
      <c r="AD36" s="95"/>
      <c r="AE36" s="95"/>
      <c r="AF36" s="117"/>
      <c r="AG36" s="277"/>
      <c r="AH36" s="276"/>
      <c r="AI36" s="132"/>
      <c r="AJ36" s="132"/>
      <c r="AK36" s="132"/>
      <c r="AL36" s="132"/>
    </row>
    <row r="37" spans="1:38" ht="15.75" customHeight="1" thickTop="1" thickBot="1">
      <c r="A37" s="177" t="s">
        <v>808</v>
      </c>
      <c r="B37" s="178"/>
      <c r="C37" s="178"/>
      <c r="D37" s="178"/>
      <c r="E37" s="179"/>
      <c r="F37" s="278">
        <f>SUM(G11:G35)</f>
        <v>0</v>
      </c>
      <c r="G37" s="132"/>
      <c r="H37" s="194"/>
      <c r="I37" s="200"/>
      <c r="J37" s="132"/>
      <c r="K37" s="132"/>
      <c r="L37" s="132"/>
      <c r="M37" s="132"/>
      <c r="N37" s="117"/>
      <c r="O37" s="207"/>
      <c r="P37" s="276"/>
      <c r="Q37" s="200"/>
      <c r="R37" s="200"/>
      <c r="S37" s="132"/>
      <c r="T37" s="132"/>
      <c r="U37" s="132"/>
      <c r="V37" s="132"/>
      <c r="W37" s="117"/>
      <c r="X37" s="132"/>
      <c r="Y37" s="132"/>
      <c r="Z37" s="95"/>
      <c r="AA37" s="95"/>
      <c r="AB37" s="95"/>
      <c r="AC37" s="95"/>
      <c r="AD37" s="95"/>
      <c r="AE37" s="95"/>
      <c r="AF37" s="132"/>
      <c r="AG37" s="132"/>
      <c r="AH37" s="132"/>
      <c r="AI37" s="132"/>
      <c r="AJ37" s="132"/>
      <c r="AK37" s="132"/>
      <c r="AL37" s="132"/>
    </row>
    <row r="38" spans="1:38" ht="15.75" hidden="1" customHeight="1" thickTop="1">
      <c r="A38" s="132"/>
      <c r="B38" s="132"/>
      <c r="C38" s="132"/>
      <c r="D38" s="132"/>
      <c r="E38" s="117"/>
      <c r="F38" s="132"/>
      <c r="G38" s="132"/>
      <c r="H38" s="132"/>
      <c r="I38" s="132"/>
      <c r="J38" s="132"/>
      <c r="K38" s="132"/>
      <c r="L38" s="132"/>
      <c r="M38" s="132"/>
      <c r="N38" s="117"/>
      <c r="O38" s="132"/>
      <c r="P38" s="132"/>
      <c r="Q38" s="200"/>
      <c r="R38" s="200"/>
      <c r="S38" s="132"/>
      <c r="T38" s="132"/>
      <c r="U38" s="132"/>
      <c r="V38" s="132"/>
      <c r="W38" s="117"/>
      <c r="X38" s="132"/>
      <c r="Y38" s="132"/>
      <c r="Z38" s="95"/>
      <c r="AA38" s="95"/>
      <c r="AB38" s="95"/>
      <c r="AC38" s="95"/>
      <c r="AD38" s="95"/>
      <c r="AE38" s="95"/>
      <c r="AF38" s="132"/>
      <c r="AG38" s="132"/>
      <c r="AH38" s="132"/>
      <c r="AI38" s="132"/>
      <c r="AJ38" s="132"/>
      <c r="AK38" s="132"/>
      <c r="AL38" s="132"/>
    </row>
    <row r="39" spans="1:38" ht="15.75" hidden="1" customHeight="1">
      <c r="A39" s="132"/>
      <c r="B39" s="132"/>
      <c r="C39" s="132"/>
      <c r="D39" s="132"/>
      <c r="E39" s="117"/>
      <c r="F39" s="132"/>
      <c r="G39" s="132"/>
      <c r="H39" s="132"/>
      <c r="I39" s="132"/>
      <c r="J39" s="132"/>
      <c r="K39" s="132"/>
      <c r="L39" s="132"/>
      <c r="M39" s="132"/>
      <c r="N39" s="117"/>
      <c r="O39" s="132"/>
      <c r="P39" s="132"/>
      <c r="Q39" s="200"/>
      <c r="R39" s="200"/>
      <c r="S39" s="132"/>
      <c r="T39" s="132"/>
      <c r="U39" s="132"/>
      <c r="V39" s="132"/>
      <c r="W39" s="132"/>
      <c r="X39" s="132"/>
      <c r="Y39" s="132"/>
      <c r="Z39" s="95"/>
      <c r="AA39" s="95"/>
      <c r="AB39" s="95"/>
      <c r="AC39" s="95"/>
      <c r="AD39" s="95"/>
      <c r="AE39" s="95"/>
      <c r="AF39" s="117"/>
      <c r="AG39" s="279"/>
      <c r="AH39" s="95"/>
      <c r="AI39" s="132"/>
      <c r="AJ39" s="132"/>
      <c r="AK39" s="132"/>
      <c r="AL39" s="132"/>
    </row>
    <row r="40" spans="1:38" ht="15.75" customHeight="1" thickTop="1">
      <c r="A40" s="132"/>
      <c r="B40" s="132"/>
      <c r="C40" s="132"/>
      <c r="D40" s="132"/>
      <c r="E40" s="117"/>
      <c r="F40" s="132"/>
      <c r="G40" s="132"/>
      <c r="H40" s="132"/>
      <c r="I40" s="132"/>
      <c r="J40" s="132"/>
      <c r="K40" s="132"/>
      <c r="L40" s="132"/>
      <c r="M40" s="132"/>
      <c r="N40" s="117"/>
      <c r="O40" s="132"/>
      <c r="P40" s="132"/>
      <c r="Q40" s="200"/>
      <c r="R40" s="200"/>
      <c r="S40" s="132"/>
      <c r="T40" s="132"/>
      <c r="U40" s="132"/>
      <c r="V40" s="132"/>
      <c r="W40" s="132"/>
      <c r="X40" s="132"/>
      <c r="Y40" s="132"/>
      <c r="Z40" s="95"/>
      <c r="AA40" s="95"/>
      <c r="AB40" s="95"/>
      <c r="AC40" s="95"/>
      <c r="AD40" s="95"/>
      <c r="AE40" s="95"/>
      <c r="AF40" s="117"/>
      <c r="AG40" s="279"/>
      <c r="AH40" s="95"/>
      <c r="AI40" s="132"/>
      <c r="AJ40" s="132"/>
      <c r="AK40" s="132"/>
      <c r="AL40" s="132"/>
    </row>
    <row r="41" spans="1:38" ht="15.75" customHeight="1">
      <c r="A41" s="142" t="s">
        <v>322</v>
      </c>
      <c r="B41" s="343" t="s">
        <v>323</v>
      </c>
      <c r="C41" s="344"/>
      <c r="D41" s="345"/>
      <c r="E41" s="142" t="s">
        <v>324</v>
      </c>
      <c r="F41" s="346"/>
      <c r="G41" s="346"/>
      <c r="H41" s="346"/>
      <c r="I41" s="346"/>
      <c r="J41" s="346"/>
      <c r="K41" s="346"/>
      <c r="L41" s="346"/>
      <c r="M41" s="346"/>
      <c r="N41" s="346"/>
      <c r="O41" s="347"/>
      <c r="P41" s="348"/>
      <c r="Q41" s="95" t="s">
        <v>325</v>
      </c>
      <c r="R41" s="95"/>
      <c r="S41" s="95"/>
      <c r="T41" s="95"/>
      <c r="U41" s="95"/>
      <c r="V41" s="95"/>
      <c r="W41" s="95"/>
      <c r="X41" s="95"/>
      <c r="Y41" s="95"/>
      <c r="Z41" s="117"/>
      <c r="AA41" s="117"/>
      <c r="AB41" s="117"/>
      <c r="AC41" s="117"/>
      <c r="AD41" s="95"/>
      <c r="AE41" s="95"/>
      <c r="AF41" s="132"/>
      <c r="AG41" s="132"/>
      <c r="AH41" s="132"/>
      <c r="AI41" s="132"/>
      <c r="AJ41" s="132"/>
      <c r="AK41" s="132"/>
      <c r="AL41" s="132"/>
    </row>
    <row r="42" spans="1:38" ht="15.75" customHeight="1">
      <c r="A42" s="142" t="s">
        <v>1637</v>
      </c>
      <c r="B42" s="440"/>
      <c r="C42" s="441"/>
      <c r="E42" s="142"/>
      <c r="F42" s="346"/>
      <c r="G42" s="346"/>
      <c r="H42" s="346"/>
      <c r="I42" s="346"/>
      <c r="J42" s="346"/>
      <c r="K42" s="346"/>
      <c r="L42" s="346"/>
      <c r="M42" s="346"/>
      <c r="N42" s="346"/>
      <c r="O42" s="347"/>
      <c r="P42" s="348"/>
      <c r="Q42" s="95"/>
      <c r="R42" s="95"/>
      <c r="S42" s="95"/>
      <c r="T42" s="95"/>
      <c r="U42" s="95"/>
      <c r="V42" s="95"/>
      <c r="W42" s="95"/>
      <c r="X42" s="95"/>
      <c r="Y42" s="95"/>
      <c r="Z42" s="117"/>
      <c r="AA42" s="117"/>
      <c r="AB42" s="117"/>
      <c r="AC42" s="117"/>
      <c r="AD42" s="95"/>
      <c r="AE42" s="95"/>
      <c r="AF42" s="132"/>
      <c r="AG42" s="132"/>
      <c r="AH42" s="132"/>
      <c r="AI42" s="132"/>
      <c r="AJ42" s="132"/>
      <c r="AK42" s="132"/>
      <c r="AL42" s="132"/>
    </row>
    <row r="43" spans="1:38" ht="15.75" customHeight="1">
      <c r="A43" s="142" t="s">
        <v>326</v>
      </c>
      <c r="AE43" s="132"/>
      <c r="AF43" s="402" t="s">
        <v>1196</v>
      </c>
      <c r="AG43" s="403"/>
      <c r="AH43" s="213">
        <f>F36</f>
        <v>59015</v>
      </c>
      <c r="AI43" s="132"/>
      <c r="AJ43" s="132"/>
      <c r="AK43" s="132"/>
      <c r="AL43" s="132"/>
    </row>
    <row r="44" spans="1:38" ht="15.75" customHeight="1">
      <c r="A44" s="142" t="s">
        <v>328</v>
      </c>
      <c r="AE44" s="132"/>
      <c r="AF44" s="404" t="s">
        <v>503</v>
      </c>
      <c r="AG44" s="412"/>
      <c r="AH44" s="214">
        <f>SUM(O11:O20,X11:X25,AG11:AG20)</f>
        <v>28300</v>
      </c>
      <c r="AI44" s="132"/>
      <c r="AJ44" s="132"/>
      <c r="AK44" s="132"/>
      <c r="AL44" s="132"/>
    </row>
    <row r="45" spans="1:38" ht="15.75" customHeight="1">
      <c r="A45" s="142" t="s">
        <v>330</v>
      </c>
      <c r="AE45" s="132"/>
      <c r="AF45" s="189" t="s">
        <v>331</v>
      </c>
      <c r="AG45" s="190"/>
      <c r="AH45" s="215">
        <f>SUM(AH43:AH44)</f>
        <v>87315</v>
      </c>
      <c r="AI45" s="132"/>
      <c r="AJ45" s="132"/>
      <c r="AK45" s="132"/>
      <c r="AL45" s="132"/>
    </row>
    <row r="46" spans="1:38" ht="15.75" customHeight="1">
      <c r="A46" s="142" t="s">
        <v>1686</v>
      </c>
      <c r="AE46" s="132"/>
      <c r="AF46" s="144"/>
      <c r="AG46" s="204"/>
      <c r="AH46" s="280"/>
      <c r="AI46" s="132"/>
      <c r="AJ46" s="132"/>
      <c r="AK46" s="132"/>
      <c r="AL46" s="132"/>
    </row>
  </sheetData>
  <sheetProtection algorithmName="SHA-512" hashValue="6k9ky+ktGg41pj3oluht2LxDyRPWgm7DMwQSd3hvu5syWh1/Nx/lv5bqaKNqYoseoRwq1GJyplPVVObbR5EJgQ==" saltValue="tryb9ECbXGNUD1B3PpSaFg==" spinCount="100000" sheet="1" scenarios="1" formatCells="0" autoFilter="0"/>
  <protectedRanges>
    <protectedRange sqref="P43:P44" name="範囲1"/>
    <protectedRange sqref="X45:Y46 AA45:AA46" name="範囲1_1"/>
    <protectedRange sqref="R43:R44" name="範囲1_1_1"/>
  </protectedRanges>
  <mergeCells count="138">
    <mergeCell ref="A11:B35"/>
    <mergeCell ref="C11:D11"/>
    <mergeCell ref="J11:K12"/>
    <mergeCell ref="L11:M11"/>
    <mergeCell ref="C32:D32"/>
    <mergeCell ref="C33:D33"/>
    <mergeCell ref="F33:G33"/>
    <mergeCell ref="C34:D34"/>
    <mergeCell ref="C35:D35"/>
    <mergeCell ref="C26:D26"/>
    <mergeCell ref="C27:D27"/>
    <mergeCell ref="C28:D28"/>
    <mergeCell ref="C29:D29"/>
    <mergeCell ref="C30:D30"/>
    <mergeCell ref="C31:D31"/>
    <mergeCell ref="F17:G17"/>
    <mergeCell ref="S23:T23"/>
    <mergeCell ref="U23:V23"/>
    <mergeCell ref="C24:D24"/>
    <mergeCell ref="F24:G24"/>
    <mergeCell ref="S24:T25"/>
    <mergeCell ref="U24:V24"/>
    <mergeCell ref="C25:D25"/>
    <mergeCell ref="U25:V25"/>
    <mergeCell ref="AD20:AE20"/>
    <mergeCell ref="C21:D21"/>
    <mergeCell ref="S21:T22"/>
    <mergeCell ref="U21:V21"/>
    <mergeCell ref="C22:D22"/>
    <mergeCell ref="U22:V22"/>
    <mergeCell ref="X22:Y22"/>
    <mergeCell ref="C20:D20"/>
    <mergeCell ref="J20:K20"/>
    <mergeCell ref="L20:M20"/>
    <mergeCell ref="S20:T20"/>
    <mergeCell ref="U20:V20"/>
    <mergeCell ref="AB20:AC20"/>
    <mergeCell ref="C23:D23"/>
    <mergeCell ref="AD18:AE18"/>
    <mergeCell ref="C19:D19"/>
    <mergeCell ref="J19:K19"/>
    <mergeCell ref="L19:M19"/>
    <mergeCell ref="U19:V19"/>
    <mergeCell ref="AD19:AE19"/>
    <mergeCell ref="AD16:AE16"/>
    <mergeCell ref="C17:D17"/>
    <mergeCell ref="L17:M17"/>
    <mergeCell ref="S17:T19"/>
    <mergeCell ref="U17:V17"/>
    <mergeCell ref="AD17:AE17"/>
    <mergeCell ref="C18:D18"/>
    <mergeCell ref="J18:K18"/>
    <mergeCell ref="L18:M18"/>
    <mergeCell ref="U18:V18"/>
    <mergeCell ref="C16:D16"/>
    <mergeCell ref="J16:K17"/>
    <mergeCell ref="L16:M16"/>
    <mergeCell ref="U16:V16"/>
    <mergeCell ref="AB18:AC19"/>
    <mergeCell ref="X18:Y18"/>
    <mergeCell ref="AG13:AG14"/>
    <mergeCell ref="AH13:AH14"/>
    <mergeCell ref="AI13:AI14"/>
    <mergeCell ref="C14:D14"/>
    <mergeCell ref="J14:K14"/>
    <mergeCell ref="L14:M14"/>
    <mergeCell ref="U14:V14"/>
    <mergeCell ref="AB14:AC14"/>
    <mergeCell ref="AG12:AH12"/>
    <mergeCell ref="C13:D13"/>
    <mergeCell ref="J13:K13"/>
    <mergeCell ref="L13:M13"/>
    <mergeCell ref="S13:T16"/>
    <mergeCell ref="U13:V13"/>
    <mergeCell ref="X13:Y13"/>
    <mergeCell ref="AB13:AC13"/>
    <mergeCell ref="AD13:AE14"/>
    <mergeCell ref="AF13:AF14"/>
    <mergeCell ref="C15:D15"/>
    <mergeCell ref="J15:K15"/>
    <mergeCell ref="L15:M15"/>
    <mergeCell ref="U15:V15"/>
    <mergeCell ref="AB15:AC17"/>
    <mergeCell ref="AD15:AE15"/>
    <mergeCell ref="S11:T11"/>
    <mergeCell ref="U11:V11"/>
    <mergeCell ref="AB11:AC12"/>
    <mergeCell ref="V7:W7"/>
    <mergeCell ref="X7:AA7"/>
    <mergeCell ref="AD11:AE11"/>
    <mergeCell ref="C12:D12"/>
    <mergeCell ref="L12:M12"/>
    <mergeCell ref="S12:T12"/>
    <mergeCell ref="U12:V12"/>
    <mergeCell ref="AD12:AE12"/>
    <mergeCell ref="U10:V10"/>
    <mergeCell ref="AB10:AC10"/>
    <mergeCell ref="AD10:AE10"/>
    <mergeCell ref="O12:P12"/>
    <mergeCell ref="AB7:AH7"/>
    <mergeCell ref="AK7:AL7"/>
    <mergeCell ref="A10:B10"/>
    <mergeCell ref="C10:D10"/>
    <mergeCell ref="J10:K10"/>
    <mergeCell ref="L10:M10"/>
    <mergeCell ref="S10:T10"/>
    <mergeCell ref="A7:C7"/>
    <mergeCell ref="D7:F7"/>
    <mergeCell ref="G7:K7"/>
    <mergeCell ref="L7:N7"/>
    <mergeCell ref="O7:P7"/>
    <mergeCell ref="R7:U7"/>
    <mergeCell ref="D6:F6"/>
    <mergeCell ref="G6:K6"/>
    <mergeCell ref="L6:N6"/>
    <mergeCell ref="O6:P6"/>
    <mergeCell ref="R6:U6"/>
    <mergeCell ref="V6:W6"/>
    <mergeCell ref="X6:AA6"/>
    <mergeCell ref="AB6:AH6"/>
    <mergeCell ref="AD4:AG4"/>
    <mergeCell ref="A5:C5"/>
    <mergeCell ref="D5:F5"/>
    <mergeCell ref="G5:T5"/>
    <mergeCell ref="U5:W5"/>
    <mergeCell ref="X5:Z5"/>
    <mergeCell ref="AA5:AC5"/>
    <mergeCell ref="AD5:AG5"/>
    <mergeCell ref="AK5:AL5"/>
    <mergeCell ref="A2:B2"/>
    <mergeCell ref="C2:G2"/>
    <mergeCell ref="J2:M2"/>
    <mergeCell ref="O2:W2"/>
    <mergeCell ref="D4:F4"/>
    <mergeCell ref="G4:T4"/>
    <mergeCell ref="U4:W4"/>
    <mergeCell ref="X4:Z4"/>
    <mergeCell ref="AA4:AC4"/>
  </mergeCells>
  <phoneticPr fontId="5"/>
  <dataValidations count="60">
    <dataValidation allowBlank="1" showInputMessage="1" showErrorMessage="1" prompt="かみふらの" sqref="AF13" xr:uid="{ADA3DF3F-69DC-48B5-B078-107DCF008303}"/>
    <dataValidation allowBlank="1" showInputMessage="1" showErrorMessage="1" prompt="びえい" sqref="AF11" xr:uid="{6760621B-4F1E-4596-8C7C-13359D0CBC1D}"/>
    <dataValidation allowBlank="1" showInputMessage="1" showErrorMessage="1" prompt="けんぶち" sqref="W12" xr:uid="{01E540DE-17EC-4EBD-B8E4-76E31D8AA0D2}"/>
    <dataValidation allowBlank="1" showInputMessage="1" showErrorMessage="1" prompt="かみかわ" sqref="N20" xr:uid="{71E2FB8E-2D8C-4BDC-A169-AAB5E9D321E3}"/>
    <dataValidation allowBlank="1" showInputMessage="1" showErrorMessage="1" prompt="ひがしかぐら" sqref="N19" xr:uid="{46734A8F-5B3C-4CB6-92C7-A41F551FDD23}"/>
    <dataValidation allowBlank="1" showInputMessage="1" showErrorMessage="1" prompt="ひがしかわ" sqref="N18" xr:uid="{57F859D5-1CB3-4B1D-83E1-5A10EF23ADC2}"/>
    <dataValidation allowBlank="1" showInputMessage="1" showErrorMessage="1" prompt="なかあいべつ" sqref="N17" xr:uid="{D8B9B2B3-7704-4835-9224-B392E33D099E}"/>
    <dataValidation allowBlank="1" showInputMessage="1" showErrorMessage="1" prompt="あいべつ" sqref="N16" xr:uid="{8A5BE3DF-34A5-457E-B0EE-70004CE14E1B}"/>
    <dataValidation allowBlank="1" showInputMessage="1" showErrorMessage="1" prompt="とうま" sqref="N15" xr:uid="{EBACA67C-8E0C-4D99-B3BE-2874515C4C98}"/>
    <dataValidation allowBlank="1" showInputMessage="1" showErrorMessage="1" prompt="たかす" sqref="N13" xr:uid="{DE882876-EC09-4169-B27E-F3D8427D863B}"/>
    <dataValidation allowBlank="1" showInputMessage="1" showErrorMessage="1" prompt="あらしやま" sqref="N12" xr:uid="{37286439-AE42-431B-A464-DE931F4EC5AC}"/>
    <dataValidation allowBlank="1" showInputMessage="1" showErrorMessage="1" prompt="びばうし" sqref="AF12" xr:uid="{94453055-D3DB-4EA8-AB55-2E6854768E5F}"/>
    <dataValidation allowBlank="1" showInputMessage="1" showErrorMessage="1" prompt="わっさむ" sqref="W11" xr:uid="{76FA1037-00AB-42D4-AD14-E466A593AE3A}"/>
    <dataValidation allowBlank="1" showInputMessage="1" showErrorMessage="1" prompt="ぴっぷ" sqref="N14" xr:uid="{4BFCFDDF-B486-4F43-8010-56DBFC6718A5}"/>
    <dataValidation allowBlank="1" showInputMessage="1" showErrorMessage="1" prompt="えたんべつ" sqref="N11" xr:uid="{64179564-B4FC-4DC4-81AE-C2C56B693CFA}"/>
    <dataValidation allowBlank="1" showInputMessage="1" showErrorMessage="1" prompt="しべつ" sqref="W14" xr:uid="{E30A0756-88CE-4F39-B3F1-BFA0EB7FAF67}"/>
    <dataValidation allowBlank="1" showInputMessage="1" showErrorMessage="1" prompt="しべつきた" sqref="W13" xr:uid="{FDD67DE2-C012-4A24-8D1D-625BC9F90FDE}"/>
    <dataValidation allowBlank="1" showInputMessage="1" showErrorMessage="1" prompt="てしおなかがわ" sqref="W25" xr:uid="{4F45FF73-8D8F-4374-8B5E-4F39C9278C4C}"/>
    <dataValidation allowBlank="1" showInputMessage="1" showErrorMessage="1" prompt="さく" sqref="W24" xr:uid="{BF32A13F-EF88-4E6A-BD82-A1EE9A060693}"/>
    <dataValidation allowBlank="1" showInputMessage="1" showErrorMessage="1" prompt="おんねない" sqref="W22" xr:uid="{61498253-9347-4AC8-B2A8-614E06BE5DF7}"/>
    <dataValidation allowBlank="1" showInputMessage="1" showErrorMessage="1" prompt="びふか" sqref="W21" xr:uid="{9F0D73A8-FDCB-4EE6-BA43-EE442130BDE1}"/>
    <dataValidation allowBlank="1" showInputMessage="1" showErrorMessage="1" prompt="しもかわ" sqref="W20" xr:uid="{0F7168F6-3259-4FE4-8B2E-6724005EC172}"/>
    <dataValidation allowBlank="1" showInputMessage="1" showErrorMessage="1" prompt="なよろ" sqref="W19" xr:uid="{8AEF8F6F-6785-48DA-9715-DCEBAE073848}"/>
    <dataValidation allowBlank="1" showInputMessage="1" showErrorMessage="1" prompt="なよろみなみ" sqref="W18" xr:uid="{BD853BAD-8C70-4FFF-8A31-066368FE393A}"/>
    <dataValidation allowBlank="1" showInputMessage="1" showErrorMessage="1" prompt="ふうれん" sqref="W17" xr:uid="{1D27C4C6-E873-4212-A8CF-E10A9DD702BA}"/>
    <dataValidation allowBlank="1" showInputMessage="1" showErrorMessage="1" prompt="あさひ" sqref="W16" xr:uid="{07928E8E-2EB7-42C9-B299-5EA8AC34875F}"/>
    <dataValidation allowBlank="1" showInputMessage="1" showErrorMessage="1" prompt="たよろ" sqref="W15" xr:uid="{27EA71BD-8A1D-4BE8-8B9A-48EDD1D26CB0}"/>
    <dataValidation allowBlank="1" showInputMessage="1" showErrorMessage="1" prompt="おといねっぷ" sqref="W23" xr:uid="{0EBD93E7-CA19-45C0-A5E2-0985F3DFF1D4}"/>
    <dataValidation allowBlank="1" showInputMessage="1" showErrorMessage="1" prompt="ひがしやま" sqref="AF17" xr:uid="{548DAA7F-2A1A-48A4-BA7D-23539F9AEFA8}"/>
    <dataValidation allowBlank="1" showInputMessage="1" showErrorMessage="1" prompt="ふらの" sqref="AF15" xr:uid="{11427937-57E6-4597-B974-D0B31996ED7D}"/>
    <dataValidation allowBlank="1" showInputMessage="1" showErrorMessage="1" prompt="やまべ" sqref="AF16" xr:uid="{4C5D21F2-3645-4340-847C-2AA0E200E061}"/>
    <dataValidation allowBlank="1" showInputMessage="1" showErrorMessage="1" prompt="かなやま" sqref="AF18" xr:uid="{587F10EB-3906-40C4-BB95-47DF47794E18}"/>
    <dataValidation allowBlank="1" showInputMessage="1" showErrorMessage="1" prompt="しむかっぷ" sqref="AF20" xr:uid="{BD457252-3499-445C-AE8B-66A534005B38}"/>
    <dataValidation allowBlank="1" showInputMessage="1" showErrorMessage="1" prompt="いくとら" sqref="AF19" xr:uid="{47267F92-E133-44F0-A3E6-BEE7C240EDBB}"/>
    <dataValidation allowBlank="1" showInputMessage="1" showErrorMessage="1" prompt="とよおかよじょうどおり" sqref="E31" xr:uid="{1267445A-CBB8-46E0-AB54-FF8F0435C605}"/>
    <dataValidation allowBlank="1" showInputMessage="1" showErrorMessage="1" prompt="とよおかきた" sqref="E25" xr:uid="{CC0BB472-5D91-4FB7-87E5-2E14CAB8F309}"/>
    <dataValidation allowBlank="1" showInputMessage="1" showErrorMessage="1" prompt="ひがしたかす" sqref="E35" xr:uid="{FF457EB4-1681-4796-AFA0-DB211229E783}"/>
    <dataValidation allowBlank="1" showInputMessage="1" showErrorMessage="1" prompt="みどりがおかひがし" sqref="E34" xr:uid="{55D47F0C-0429-4DCC-93D9-36F54E19CBB9}"/>
    <dataValidation allowBlank="1" showInputMessage="1" showErrorMessage="1" prompt="かぐらおか" sqref="E33" xr:uid="{40A83A10-39D1-423A-88CC-F3FCAA2275AA}"/>
    <dataValidation allowBlank="1" showInputMessage="1" showErrorMessage="1" prompt="みどりがおか" sqref="E32" xr:uid="{1ABC178B-5892-4DFF-8E87-942E2DFB4839}"/>
    <dataValidation allowBlank="1" showInputMessage="1" showErrorMessage="1" prompt="とうこうみなみ" sqref="E30" xr:uid="{35E28608-B235-49AD-8B80-73834068B1BA}"/>
    <dataValidation allowBlank="1" showInputMessage="1" showErrorMessage="1" prompt="とうこうひがし" sqref="E29" xr:uid="{FF2C3332-E9F0-4D3A-8082-8E51D4EE8BD4}"/>
    <dataValidation allowBlank="1" showInputMessage="1" showErrorMessage="1" prompt="ながやまみなみ" sqref="E28" xr:uid="{6AED50F1-946C-464C-891C-EE3D6C321BFF}"/>
    <dataValidation allowBlank="1" showInputMessage="1" showErrorMessage="1" prompt="すえひろにし" sqref="E27" xr:uid="{8371FD39-AE57-40DD-BCC5-BDEC59331C98}"/>
    <dataValidation allowBlank="1" showInputMessage="1" showErrorMessage="1" prompt="ながやま" sqref="E26" xr:uid="{95BD7657-DD07-47CA-A547-F0E49C068347}"/>
    <dataValidation allowBlank="1" showInputMessage="1" showErrorMessage="1" prompt="ひがしあさひかわ" sqref="E24" xr:uid="{357FFCFB-7556-4CA7-B0B4-7145F971EB59}"/>
    <dataValidation allowBlank="1" showInputMessage="1" showErrorMessage="1" prompt="すみよし" sqref="E23" xr:uid="{779810E1-A80F-40CB-8873-ADF2792D5711}"/>
    <dataValidation allowBlank="1" showInputMessage="1" showErrorMessage="1" prompt="ちかぶみ" sqref="E22" xr:uid="{AA0242C1-2C21-43C5-918A-6AB640EE75BD}"/>
    <dataValidation allowBlank="1" showInputMessage="1" showErrorMessage="1" prompt="ちゅうわ" sqref="E21" xr:uid="{5BA374D0-FA8A-4906-A8F4-444453B84EF1}"/>
    <dataValidation allowBlank="1" showInputMessage="1" showErrorMessage="1" prompt="かむい" sqref="E20" xr:uid="{0020DB63-EABE-45F2-80F6-52647FB27076}"/>
    <dataValidation allowBlank="1" showInputMessage="1" showErrorMessage="1" prompt="かぐら" sqref="E19" xr:uid="{CC5B4A51-6B07-46F5-92D2-F6457D20A8B6}"/>
    <dataValidation allowBlank="1" showInputMessage="1" showErrorMessage="1" prompt="すえひろひがし" sqref="E18" xr:uid="{64D43100-40A0-4B32-84A2-8EAD0750F0C2}"/>
    <dataValidation allowBlank="1" showInputMessage="1" showErrorMessage="1" prompt="とうぶ" sqref="E17" xr:uid="{6137172F-4426-413E-8FF7-45ED44F866F9}"/>
    <dataValidation allowBlank="1" showInputMessage="1" showErrorMessage="1" prompt="ひがしはちじょう" sqref="E16" xr:uid="{1F51532F-5FAA-47F2-8501-C167538DE60B}"/>
    <dataValidation allowBlank="1" showInputMessage="1" showErrorMessage="1" prompt="たいせつ" sqref="E15" xr:uid="{0B0D83D6-A17B-4C27-9B8A-D8B1B2F6A2BF}"/>
    <dataValidation allowBlank="1" showInputMessage="1" showErrorMessage="1" prompt="あさひまち" sqref="E14" xr:uid="{3C3E667A-F372-4579-A651-D0BC01664831}"/>
    <dataValidation allowBlank="1" showInputMessage="1" showErrorMessage="1" prompt="とうこうにし" sqref="E13" xr:uid="{2A1BED54-8CF5-4616-9959-C119C1A78049}"/>
    <dataValidation allowBlank="1" showInputMessage="1" showErrorMessage="1" prompt="とよおか" sqref="E12" xr:uid="{ABB48207-CC89-427B-BB92-DA9747354877}"/>
    <dataValidation allowBlank="1" showInputMessage="1" showErrorMessage="1" prompt="ちゅうおうにし" sqref="E11" xr:uid="{CC18FEA2-C078-4DF6-B7B8-5F9BE48F2FF8}"/>
    <dataValidation type="whole" errorStyle="information" allowBlank="1" showInputMessage="1" showErrorMessage="1" errorTitle="定数オーバー" error="定数オーバーです。" sqref="P13:P20 G25:G32 G34:G35 AH13:AH20 Y23:Y25 Y11:Y12 AH11 G11:G23 P11 Y14:Y17 Y19:Y21" xr:uid="{DA4A5709-97D8-48E4-8571-627F610DCC3C}">
      <formula1>0</formula1>
      <formula2>F11</formula2>
    </dataValidation>
  </dataValidations>
  <hyperlinks>
    <hyperlink ref="AK5" location="表紙!A1" display="表紙へ戻る" xr:uid="{428A8DC4-7DB7-4A67-86A3-19D48ABE8C38}"/>
    <hyperlink ref="AK7:AL7" location="変更履歴!A1" display="変更履歴へ" xr:uid="{A5226DB9-8AFB-426A-96B7-1521437DA35A}"/>
  </hyperlinks>
  <printOptions horizontalCentered="1" verticalCentered="1"/>
  <pageMargins left="0.19685039370078741" right="0.19685039370078741" top="0.31496062992125984" bottom="0.31496062992125984" header="0.19685039370078741" footer="0.19685039370078741"/>
  <pageSetup paperSize="9" scale="80" orientation="landscape" cellComments="asDisplayed" r:id="rId1"/>
  <headerFooter alignWithMargins="0"/>
  <rowBreaks count="1" manualBreakCount="1">
    <brk id="11" max="35" man="1"/>
  </rowBreaks>
  <colBreaks count="1" manualBreakCount="1">
    <brk id="4" max="4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AADD1-961B-4CBA-B448-2C242A1C3AFF}">
  <sheetPr>
    <pageSetUpPr fitToPage="1"/>
  </sheetPr>
  <dimension ref="A1:AM46"/>
  <sheetViews>
    <sheetView showGridLines="0" showZeros="0" view="pageBreakPreview" zoomScale="75" zoomScaleNormal="100" zoomScaleSheetLayoutView="75" workbookViewId="0"/>
  </sheetViews>
  <sheetFormatPr defaultColWidth="8.08203125" defaultRowHeight="12" customHeight="1"/>
  <cols>
    <col min="1" max="2" width="3.9140625" style="53" customWidth="1"/>
    <col min="3" max="4" width="2.6640625" style="53" customWidth="1"/>
    <col min="5" max="5" width="8.6640625" style="53" customWidth="1"/>
    <col min="6" max="6" width="6" style="53" customWidth="1"/>
    <col min="7" max="7" width="7.58203125" style="53" customWidth="1"/>
    <col min="8" max="8" width="8.9140625" style="53" hidden="1" customWidth="1"/>
    <col min="9" max="9" width="1.9140625" style="53" customWidth="1"/>
    <col min="10" max="11" width="3.9140625" style="53" customWidth="1"/>
    <col min="12" max="13" width="2.6640625" style="53" customWidth="1"/>
    <col min="14" max="14" width="8.6640625" style="53" customWidth="1"/>
    <col min="15" max="15" width="6" style="53" customWidth="1"/>
    <col min="16" max="16" width="7.58203125" style="53" customWidth="1"/>
    <col min="17" max="17" width="10.08203125" style="53" hidden="1" customWidth="1"/>
    <col min="18" max="18" width="1.9140625" style="53" customWidth="1"/>
    <col min="19" max="20" width="3.9140625" style="53" customWidth="1"/>
    <col min="21" max="22" width="2.6640625" style="53" customWidth="1"/>
    <col min="23" max="23" width="8.6640625" style="53" customWidth="1"/>
    <col min="24" max="24" width="6" style="53" customWidth="1"/>
    <col min="25" max="25" width="7.58203125" style="53" customWidth="1"/>
    <col min="26" max="26" width="8.9140625" style="53" hidden="1" customWidth="1"/>
    <col min="27" max="27" width="1.9140625" style="53" customWidth="1"/>
    <col min="28" max="29" width="3.9140625" style="53" customWidth="1"/>
    <col min="30" max="31" width="2.6640625" style="53" customWidth="1"/>
    <col min="32" max="32" width="8.6640625" style="53" customWidth="1"/>
    <col min="33" max="33" width="6" style="53" customWidth="1"/>
    <col min="34" max="34" width="7.58203125" style="53" customWidth="1"/>
    <col min="35" max="35" width="8.9140625" style="53" hidden="1" customWidth="1"/>
    <col min="36" max="36" width="1.9140625" style="53" customWidth="1"/>
    <col min="37" max="16384" width="8.08203125" style="53"/>
  </cols>
  <sheetData>
    <row r="1" spans="1:38" ht="3.75" customHeight="1">
      <c r="A1" s="95"/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132"/>
      <c r="AA1" s="132"/>
      <c r="AB1" s="132"/>
      <c r="AC1" s="132"/>
      <c r="AD1" s="95"/>
      <c r="AE1" s="95"/>
      <c r="AF1" s="95"/>
      <c r="AG1" s="95"/>
      <c r="AH1" s="95"/>
      <c r="AI1" s="95"/>
      <c r="AJ1" s="95"/>
      <c r="AK1" s="95"/>
      <c r="AL1" s="95"/>
    </row>
    <row r="2" spans="1:38" ht="18" customHeight="1">
      <c r="A2" s="560">
        <v>8</v>
      </c>
      <c r="B2" s="561"/>
      <c r="C2" s="562" t="s">
        <v>1197</v>
      </c>
      <c r="D2" s="563"/>
      <c r="E2" s="563"/>
      <c r="F2" s="563"/>
      <c r="G2" s="563"/>
      <c r="H2" s="151"/>
      <c r="I2" s="95"/>
      <c r="J2" s="780">
        <v>46327</v>
      </c>
      <c r="K2" s="780"/>
      <c r="L2" s="780"/>
      <c r="M2" s="780"/>
      <c r="N2" s="430"/>
      <c r="O2" s="565" t="s">
        <v>92</v>
      </c>
      <c r="P2" s="565"/>
      <c r="Q2" s="565"/>
      <c r="R2" s="565"/>
      <c r="S2" s="565"/>
      <c r="T2" s="565"/>
      <c r="U2" s="565"/>
      <c r="V2" s="565"/>
      <c r="W2" s="565"/>
      <c r="X2" s="95"/>
      <c r="Y2" s="3" t="s">
        <v>93</v>
      </c>
      <c r="Z2" s="95"/>
      <c r="AA2" s="95"/>
      <c r="AB2" s="95"/>
      <c r="AC2" s="95"/>
      <c r="AD2" s="95"/>
      <c r="AE2" s="95"/>
      <c r="AF2" s="96"/>
      <c r="AG2" s="97"/>
      <c r="AH2" s="98" t="s">
        <v>94</v>
      </c>
      <c r="AI2" s="95"/>
      <c r="AJ2" s="95"/>
      <c r="AK2" s="95"/>
      <c r="AL2" s="95"/>
    </row>
    <row r="3" spans="1:38" ht="4.5" customHeight="1" thickBot="1">
      <c r="A3" s="130"/>
      <c r="B3" s="130"/>
      <c r="C3" s="130"/>
      <c r="D3" s="130"/>
      <c r="E3" s="130"/>
      <c r="F3" s="130"/>
      <c r="G3" s="130"/>
      <c r="H3" s="132">
        <v>201</v>
      </c>
      <c r="I3" s="3"/>
      <c r="J3" s="3"/>
      <c r="K3" s="3"/>
      <c r="L3" s="3"/>
      <c r="M3" s="3"/>
      <c r="N3" s="3"/>
      <c r="O3" s="3"/>
      <c r="P3" s="3"/>
      <c r="Q3" s="3"/>
      <c r="R3" s="132"/>
      <c r="S3" s="3"/>
      <c r="T3" s="3"/>
      <c r="U3" s="3"/>
      <c r="V3" s="3"/>
      <c r="W3" s="3"/>
      <c r="X3" s="3"/>
      <c r="Y3" s="3"/>
      <c r="Z3" s="152"/>
      <c r="AA3" s="132"/>
      <c r="AB3" s="132"/>
      <c r="AC3" s="132"/>
      <c r="AD3" s="3"/>
      <c r="AE3" s="3"/>
      <c r="AF3" s="3"/>
      <c r="AG3" s="3"/>
      <c r="AH3" s="3"/>
      <c r="AI3" s="3"/>
      <c r="AJ3" s="3"/>
      <c r="AK3" s="3"/>
      <c r="AL3" s="3"/>
    </row>
    <row r="4" spans="1:38" ht="13.5" customHeight="1" thickTop="1">
      <c r="A4" s="100" t="s">
        <v>95</v>
      </c>
      <c r="B4" s="101"/>
      <c r="C4" s="102"/>
      <c r="D4" s="566" t="s">
        <v>96</v>
      </c>
      <c r="E4" s="567"/>
      <c r="F4" s="568"/>
      <c r="G4" s="566" t="s">
        <v>97</v>
      </c>
      <c r="H4" s="567"/>
      <c r="I4" s="567"/>
      <c r="J4" s="567"/>
      <c r="K4" s="567"/>
      <c r="L4" s="567"/>
      <c r="M4" s="567"/>
      <c r="N4" s="567"/>
      <c r="O4" s="567"/>
      <c r="P4" s="567"/>
      <c r="Q4" s="567"/>
      <c r="R4" s="567"/>
      <c r="S4" s="567"/>
      <c r="T4" s="567"/>
      <c r="U4" s="569" t="s">
        <v>333</v>
      </c>
      <c r="V4" s="567"/>
      <c r="W4" s="567"/>
      <c r="X4" s="566" t="s">
        <v>99</v>
      </c>
      <c r="Y4" s="567"/>
      <c r="Z4" s="607"/>
      <c r="AA4" s="608" t="s">
        <v>4</v>
      </c>
      <c r="AB4" s="609"/>
      <c r="AC4" s="609"/>
      <c r="AD4" s="609" t="s">
        <v>100</v>
      </c>
      <c r="AE4" s="609"/>
      <c r="AF4" s="609"/>
      <c r="AG4" s="609"/>
      <c r="AH4" s="103" t="s">
        <v>101</v>
      </c>
      <c r="AI4" s="132"/>
      <c r="AJ4" s="132"/>
      <c r="AK4" s="132"/>
      <c r="AL4" s="132"/>
    </row>
    <row r="5" spans="1:38" ht="24.75" customHeight="1" thickBot="1">
      <c r="A5" s="572"/>
      <c r="B5" s="573"/>
      <c r="C5" s="574"/>
      <c r="D5" s="575" t="str">
        <f>表紙!E5</f>
        <v/>
      </c>
      <c r="E5" s="576"/>
      <c r="F5" s="576"/>
      <c r="G5" s="577">
        <f>表紙!D6</f>
        <v>0</v>
      </c>
      <c r="H5" s="578"/>
      <c r="I5" s="578"/>
      <c r="J5" s="578"/>
      <c r="K5" s="578"/>
      <c r="L5" s="578"/>
      <c r="M5" s="578"/>
      <c r="N5" s="578"/>
      <c r="O5" s="578"/>
      <c r="P5" s="578"/>
      <c r="Q5" s="578"/>
      <c r="R5" s="578"/>
      <c r="S5" s="578"/>
      <c r="T5" s="578"/>
      <c r="U5" s="579">
        <f>表紙!D7</f>
        <v>0</v>
      </c>
      <c r="V5" s="580"/>
      <c r="W5" s="580"/>
      <c r="X5" s="623">
        <f>表紙!D8</f>
        <v>0</v>
      </c>
      <c r="Y5" s="624"/>
      <c r="Z5" s="625"/>
      <c r="AA5" s="626">
        <f>表紙!K4</f>
        <v>0</v>
      </c>
      <c r="AB5" s="627"/>
      <c r="AC5" s="627"/>
      <c r="AD5" s="622">
        <f>表紙!L4</f>
        <v>0</v>
      </c>
      <c r="AE5" s="622"/>
      <c r="AF5" s="622"/>
      <c r="AG5" s="622"/>
      <c r="AH5" s="104">
        <f>表紙!P4</f>
        <v>0</v>
      </c>
      <c r="AI5" s="95"/>
      <c r="AJ5" s="95"/>
      <c r="AK5" s="610" t="s">
        <v>102</v>
      </c>
      <c r="AL5" s="610"/>
    </row>
    <row r="6" spans="1:38" ht="13.5" customHeight="1" thickTop="1">
      <c r="A6" s="100" t="s">
        <v>103</v>
      </c>
      <c r="B6" s="101"/>
      <c r="C6" s="102"/>
      <c r="D6" s="566" t="s">
        <v>104</v>
      </c>
      <c r="E6" s="567"/>
      <c r="F6" s="568"/>
      <c r="G6" s="566" t="s">
        <v>105</v>
      </c>
      <c r="H6" s="567"/>
      <c r="I6" s="567"/>
      <c r="J6" s="567"/>
      <c r="K6" s="568"/>
      <c r="L6" s="700"/>
      <c r="M6" s="701"/>
      <c r="N6" s="701"/>
      <c r="O6" s="697" t="s">
        <v>335</v>
      </c>
      <c r="P6" s="699"/>
      <c r="Q6" s="153"/>
      <c r="R6" s="567" t="s">
        <v>27</v>
      </c>
      <c r="S6" s="567"/>
      <c r="T6" s="567"/>
      <c r="U6" s="568"/>
      <c r="V6" s="566" t="s">
        <v>28</v>
      </c>
      <c r="W6" s="567"/>
      <c r="X6" s="566" t="s">
        <v>106</v>
      </c>
      <c r="Y6" s="567"/>
      <c r="Z6" s="567"/>
      <c r="AA6" s="628"/>
      <c r="AB6" s="629" t="s">
        <v>107</v>
      </c>
      <c r="AC6" s="630"/>
      <c r="AD6" s="630"/>
      <c r="AE6" s="630"/>
      <c r="AF6" s="630"/>
      <c r="AG6" s="630"/>
      <c r="AH6" s="631"/>
      <c r="AI6" s="132"/>
      <c r="AJ6" s="132"/>
      <c r="AK6" s="132"/>
      <c r="AL6" s="132"/>
    </row>
    <row r="7" spans="1:38" ht="24.75" customHeight="1" thickBot="1">
      <c r="A7" s="614"/>
      <c r="B7" s="615"/>
      <c r="C7" s="616"/>
      <c r="D7" s="617">
        <f>表紙!J25</f>
        <v>0</v>
      </c>
      <c r="E7" s="618"/>
      <c r="F7" s="619"/>
      <c r="G7" s="617">
        <f>SUM(O7,R7)</f>
        <v>0</v>
      </c>
      <c r="H7" s="618"/>
      <c r="I7" s="618"/>
      <c r="J7" s="618"/>
      <c r="K7" s="619"/>
      <c r="L7" s="834"/>
      <c r="M7" s="835"/>
      <c r="N7" s="836"/>
      <c r="O7" s="785">
        <f>SUM(G11:G15,G20:G33,P11:P25,Y11:Y16)</f>
        <v>0</v>
      </c>
      <c r="P7" s="787"/>
      <c r="Q7" s="154"/>
      <c r="R7" s="786">
        <f>SUM(AH13:AH14,AH20:AH26)</f>
        <v>0</v>
      </c>
      <c r="S7" s="786"/>
      <c r="T7" s="786"/>
      <c r="U7" s="787"/>
      <c r="V7" s="785">
        <f>COUNTIF(AH13:AH14,"&gt;0")+COUNTIF(AH20:AH26,"&gt;0")</f>
        <v>0</v>
      </c>
      <c r="W7" s="786"/>
      <c r="X7" s="620">
        <f>表紙!D9</f>
        <v>0</v>
      </c>
      <c r="Y7" s="621"/>
      <c r="Z7" s="621"/>
      <c r="AA7" s="621"/>
      <c r="AB7" s="632">
        <f>表紙!D10</f>
        <v>0</v>
      </c>
      <c r="AC7" s="580"/>
      <c r="AD7" s="580"/>
      <c r="AE7" s="580"/>
      <c r="AF7" s="580"/>
      <c r="AG7" s="580"/>
      <c r="AH7" s="633"/>
      <c r="AI7" s="95"/>
      <c r="AJ7" s="95"/>
      <c r="AK7" s="610" t="s">
        <v>108</v>
      </c>
      <c r="AL7" s="610"/>
    </row>
    <row r="8" spans="1:38" ht="15" hidden="1" customHeight="1">
      <c r="A8" s="114"/>
      <c r="B8" s="114"/>
      <c r="C8" s="9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2"/>
      <c r="P8" s="112"/>
      <c r="Q8" s="52"/>
      <c r="R8" s="112"/>
      <c r="S8" s="112"/>
      <c r="T8" s="112"/>
      <c r="U8" s="112"/>
      <c r="V8" s="112"/>
      <c r="W8" s="112"/>
      <c r="X8" s="95"/>
      <c r="Y8" s="95"/>
      <c r="Z8" s="95"/>
      <c r="AA8" s="95"/>
      <c r="AB8" s="95"/>
      <c r="AC8" s="117"/>
      <c r="AD8" s="117"/>
      <c r="AE8" s="117"/>
      <c r="AF8" s="95"/>
      <c r="AG8" s="95"/>
      <c r="AH8" s="95"/>
      <c r="AI8" s="95"/>
      <c r="AJ8" s="95"/>
      <c r="AK8" s="3"/>
      <c r="AL8" s="3"/>
    </row>
    <row r="9" spans="1:38" ht="15.75" customHeight="1" thickBot="1">
      <c r="A9" s="156" t="s">
        <v>1198</v>
      </c>
      <c r="B9" s="117"/>
      <c r="C9" s="117"/>
      <c r="D9" s="117"/>
      <c r="E9" s="117"/>
      <c r="F9" s="192"/>
      <c r="G9" s="117"/>
      <c r="H9" s="117"/>
      <c r="I9" s="117"/>
      <c r="J9" s="117" t="s">
        <v>1199</v>
      </c>
      <c r="K9" s="117"/>
      <c r="L9" s="117"/>
      <c r="M9" s="117"/>
      <c r="N9" s="117"/>
      <c r="O9" s="192"/>
      <c r="P9" s="117"/>
      <c r="Q9" s="117"/>
      <c r="R9" s="117"/>
      <c r="S9" s="117" t="s">
        <v>1200</v>
      </c>
      <c r="T9" s="117"/>
      <c r="U9" s="117"/>
      <c r="V9" s="117"/>
      <c r="W9" s="117"/>
      <c r="X9" s="192"/>
      <c r="Y9" s="117"/>
      <c r="Z9" s="117"/>
      <c r="AA9" s="117"/>
      <c r="AB9" s="117" t="s">
        <v>1201</v>
      </c>
      <c r="AC9" s="117"/>
      <c r="AD9" s="117"/>
      <c r="AE9" s="117"/>
      <c r="AF9" s="117"/>
      <c r="AG9" s="117"/>
      <c r="AH9" s="117"/>
      <c r="AI9" s="132"/>
      <c r="AJ9" s="132"/>
      <c r="AK9" s="132"/>
      <c r="AL9" s="132"/>
    </row>
    <row r="10" spans="1:38" ht="15.75" customHeight="1" thickTop="1">
      <c r="A10" s="706" t="s">
        <v>340</v>
      </c>
      <c r="B10" s="707"/>
      <c r="C10" s="721" t="s">
        <v>4</v>
      </c>
      <c r="D10" s="707"/>
      <c r="E10" s="159" t="s">
        <v>112</v>
      </c>
      <c r="F10" s="162" t="s">
        <v>341</v>
      </c>
      <c r="G10" s="163" t="s">
        <v>114</v>
      </c>
      <c r="H10" s="132"/>
      <c r="I10" s="132"/>
      <c r="J10" s="706" t="s">
        <v>340</v>
      </c>
      <c r="K10" s="707"/>
      <c r="L10" s="721" t="s">
        <v>4</v>
      </c>
      <c r="M10" s="707"/>
      <c r="N10" s="159" t="s">
        <v>112</v>
      </c>
      <c r="O10" s="162" t="s">
        <v>341</v>
      </c>
      <c r="P10" s="163" t="s">
        <v>114</v>
      </c>
      <c r="Q10" s="132"/>
      <c r="R10" s="132"/>
      <c r="S10" s="706" t="s">
        <v>340</v>
      </c>
      <c r="T10" s="707"/>
      <c r="U10" s="721" t="s">
        <v>4</v>
      </c>
      <c r="V10" s="707"/>
      <c r="W10" s="159" t="s">
        <v>112</v>
      </c>
      <c r="X10" s="162" t="s">
        <v>341</v>
      </c>
      <c r="Y10" s="163" t="s">
        <v>114</v>
      </c>
      <c r="Z10" s="281"/>
      <c r="AA10" s="132"/>
      <c r="AB10" s="837" t="s">
        <v>651</v>
      </c>
      <c r="AC10" s="838"/>
      <c r="AD10" s="838"/>
      <c r="AE10" s="838"/>
      <c r="AF10" s="838"/>
      <c r="AG10" s="838"/>
      <c r="AH10" s="839"/>
      <c r="AI10" s="132"/>
      <c r="AJ10" s="132"/>
      <c r="AK10" s="117"/>
      <c r="AL10" s="132"/>
    </row>
    <row r="11" spans="1:38" ht="15.75" customHeight="1" thickBot="1">
      <c r="A11" s="676" t="s">
        <v>1202</v>
      </c>
      <c r="B11" s="677"/>
      <c r="C11" s="968">
        <v>16540</v>
      </c>
      <c r="D11" s="969"/>
      <c r="E11" s="133" t="s">
        <v>1203</v>
      </c>
      <c r="F11" s="800" t="s">
        <v>1204</v>
      </c>
      <c r="G11" s="801"/>
      <c r="H11" s="194"/>
      <c r="I11" s="194"/>
      <c r="J11" s="676" t="s">
        <v>1205</v>
      </c>
      <c r="K11" s="677"/>
      <c r="L11" s="674">
        <v>30160</v>
      </c>
      <c r="M11" s="766"/>
      <c r="N11" s="122" t="s">
        <v>1206</v>
      </c>
      <c r="O11" s="477">
        <v>20</v>
      </c>
      <c r="P11" s="234"/>
      <c r="Q11" s="194" t="s">
        <v>1207</v>
      </c>
      <c r="R11" s="194"/>
      <c r="S11" s="961" t="s">
        <v>1208</v>
      </c>
      <c r="T11" s="962"/>
      <c r="U11" s="884">
        <v>30090</v>
      </c>
      <c r="V11" s="885"/>
      <c r="W11" s="320" t="s">
        <v>1209</v>
      </c>
      <c r="X11" s="477">
        <v>680</v>
      </c>
      <c r="Y11" s="234"/>
      <c r="Z11" s="194" t="s">
        <v>1210</v>
      </c>
      <c r="AA11" s="132"/>
      <c r="AB11" s="840"/>
      <c r="AC11" s="841"/>
      <c r="AD11" s="841"/>
      <c r="AE11" s="841"/>
      <c r="AF11" s="841"/>
      <c r="AG11" s="841"/>
      <c r="AH11" s="842"/>
      <c r="AI11" s="132"/>
      <c r="AJ11" s="132"/>
      <c r="AK11" s="95"/>
      <c r="AL11" s="132"/>
    </row>
    <row r="12" spans="1:38" ht="15.75" customHeight="1" thickTop="1">
      <c r="A12" s="670"/>
      <c r="B12" s="671"/>
      <c r="C12" s="666">
        <v>16550</v>
      </c>
      <c r="D12" s="667"/>
      <c r="E12" s="176" t="s">
        <v>1211</v>
      </c>
      <c r="F12" s="239">
        <v>3340</v>
      </c>
      <c r="G12" s="167"/>
      <c r="H12" s="194" t="s">
        <v>1212</v>
      </c>
      <c r="I12" s="194"/>
      <c r="J12" s="670"/>
      <c r="K12" s="671"/>
      <c r="L12" s="666">
        <v>30170</v>
      </c>
      <c r="M12" s="667"/>
      <c r="N12" s="126" t="s">
        <v>1213</v>
      </c>
      <c r="O12" s="195">
        <v>55</v>
      </c>
      <c r="P12" s="167"/>
      <c r="Q12" s="194" t="s">
        <v>1214</v>
      </c>
      <c r="R12" s="194"/>
      <c r="S12" s="957" t="s">
        <v>1215</v>
      </c>
      <c r="T12" s="958"/>
      <c r="U12" s="981">
        <v>30045</v>
      </c>
      <c r="V12" s="982"/>
      <c r="W12" s="481" t="s">
        <v>1216</v>
      </c>
      <c r="X12" s="909" t="s">
        <v>1687</v>
      </c>
      <c r="Y12" s="910"/>
      <c r="Z12" s="282" t="s">
        <v>1217</v>
      </c>
      <c r="AA12" s="132"/>
      <c r="AB12" s="768" t="s">
        <v>340</v>
      </c>
      <c r="AC12" s="987"/>
      <c r="AD12" s="770" t="s">
        <v>4</v>
      </c>
      <c r="AE12" s="769"/>
      <c r="AF12" s="283" t="s">
        <v>112</v>
      </c>
      <c r="AG12" s="218" t="s">
        <v>341</v>
      </c>
      <c r="AH12" s="219" t="s">
        <v>114</v>
      </c>
      <c r="AI12" s="132"/>
      <c r="AJ12" s="132"/>
      <c r="AK12" s="95"/>
      <c r="AL12" s="132"/>
    </row>
    <row r="13" spans="1:38" ht="15.75" customHeight="1">
      <c r="A13" s="794" t="s">
        <v>1218</v>
      </c>
      <c r="B13" s="802"/>
      <c r="C13" s="666">
        <v>16560</v>
      </c>
      <c r="D13" s="667"/>
      <c r="E13" s="126" t="s">
        <v>1219</v>
      </c>
      <c r="F13" s="195">
        <v>815</v>
      </c>
      <c r="G13" s="167"/>
      <c r="H13" s="194" t="s">
        <v>1220</v>
      </c>
      <c r="I13" s="194"/>
      <c r="J13" s="670"/>
      <c r="K13" s="671"/>
      <c r="L13" s="666">
        <v>30180</v>
      </c>
      <c r="M13" s="667"/>
      <c r="N13" s="126" t="s">
        <v>1221</v>
      </c>
      <c r="O13" s="195">
        <v>30</v>
      </c>
      <c r="P13" s="167"/>
      <c r="Q13" s="194" t="s">
        <v>1222</v>
      </c>
      <c r="R13" s="194"/>
      <c r="S13" s="959"/>
      <c r="T13" s="960"/>
      <c r="U13" s="983">
        <v>30070</v>
      </c>
      <c r="V13" s="984"/>
      <c r="W13" s="176" t="s">
        <v>1223</v>
      </c>
      <c r="X13" s="195">
        <v>315</v>
      </c>
      <c r="Y13" s="167"/>
      <c r="Z13" s="194" t="s">
        <v>1224</v>
      </c>
      <c r="AA13" s="132"/>
      <c r="AB13" s="771" t="s">
        <v>1225</v>
      </c>
      <c r="AC13" s="677"/>
      <c r="AD13" s="674">
        <v>16670</v>
      </c>
      <c r="AE13" s="766"/>
      <c r="AF13" s="442" t="s">
        <v>1226</v>
      </c>
      <c r="AG13" s="477">
        <v>40</v>
      </c>
      <c r="AH13" s="164"/>
      <c r="AI13" s="132" t="s">
        <v>1227</v>
      </c>
      <c r="AJ13" s="132"/>
      <c r="AK13" s="95"/>
      <c r="AL13" s="132"/>
    </row>
    <row r="14" spans="1:38" ht="15.75" customHeight="1" thickBot="1">
      <c r="A14" s="794" t="s">
        <v>1228</v>
      </c>
      <c r="B14" s="802"/>
      <c r="C14" s="681">
        <v>16610</v>
      </c>
      <c r="D14" s="761"/>
      <c r="E14" s="354" t="s">
        <v>1229</v>
      </c>
      <c r="F14" s="909" t="s">
        <v>1666</v>
      </c>
      <c r="G14" s="910"/>
      <c r="H14" s="194" t="s">
        <v>1230</v>
      </c>
      <c r="I14" s="194"/>
      <c r="J14" s="670"/>
      <c r="K14" s="671"/>
      <c r="L14" s="666">
        <v>30195</v>
      </c>
      <c r="M14" s="667"/>
      <c r="N14" s="196" t="s">
        <v>1231</v>
      </c>
      <c r="O14" s="195">
        <v>30</v>
      </c>
      <c r="P14" s="167"/>
      <c r="Q14" s="194" t="s">
        <v>1232</v>
      </c>
      <c r="R14" s="194"/>
      <c r="S14" s="794" t="s">
        <v>1233</v>
      </c>
      <c r="T14" s="802"/>
      <c r="U14" s="666">
        <v>30100</v>
      </c>
      <c r="V14" s="729"/>
      <c r="W14" s="126" t="s">
        <v>1234</v>
      </c>
      <c r="X14" s="195">
        <v>1105</v>
      </c>
      <c r="Y14" s="167"/>
      <c r="Z14" s="194" t="s">
        <v>1235</v>
      </c>
      <c r="AA14" s="132"/>
      <c r="AB14" s="773"/>
      <c r="AC14" s="774"/>
      <c r="AD14" s="777">
        <v>16660</v>
      </c>
      <c r="AE14" s="972"/>
      <c r="AF14" s="321" t="s">
        <v>1236</v>
      </c>
      <c r="AG14" s="220">
        <v>55</v>
      </c>
      <c r="AH14" s="197"/>
      <c r="AI14" s="132" t="s">
        <v>1237</v>
      </c>
      <c r="AJ14" s="132"/>
      <c r="AK14" s="95"/>
      <c r="AL14" s="132"/>
    </row>
    <row r="15" spans="1:38" ht="15.75" customHeight="1" thickTop="1">
      <c r="A15" s="672"/>
      <c r="B15" s="673"/>
      <c r="C15" s="690">
        <v>16620</v>
      </c>
      <c r="D15" s="751"/>
      <c r="E15" s="169" t="s">
        <v>1238</v>
      </c>
      <c r="F15" s="201">
        <v>205</v>
      </c>
      <c r="G15" s="171"/>
      <c r="H15" s="194" t="s">
        <v>1239</v>
      </c>
      <c r="I15" s="194"/>
      <c r="J15" s="670"/>
      <c r="K15" s="671"/>
      <c r="L15" s="684">
        <v>30200</v>
      </c>
      <c r="M15" s="779"/>
      <c r="N15" s="183" t="s">
        <v>1240</v>
      </c>
      <c r="O15" s="800" t="s">
        <v>1241</v>
      </c>
      <c r="P15" s="801"/>
      <c r="Q15" s="194"/>
      <c r="R15" s="194"/>
      <c r="S15" s="670"/>
      <c r="T15" s="671"/>
      <c r="U15" s="666">
        <v>30010</v>
      </c>
      <c r="V15" s="729"/>
      <c r="W15" s="126" t="s">
        <v>1242</v>
      </c>
      <c r="X15" s="195">
        <v>345</v>
      </c>
      <c r="Y15" s="167"/>
      <c r="Z15" s="194" t="s">
        <v>1243</v>
      </c>
      <c r="AA15" s="132"/>
      <c r="AJ15" s="132"/>
      <c r="AK15" s="95"/>
      <c r="AL15" s="132"/>
    </row>
    <row r="16" spans="1:38" ht="15.75" customHeight="1" thickBot="1">
      <c r="A16" s="132"/>
      <c r="B16" s="132"/>
      <c r="C16" s="132"/>
      <c r="D16" s="132"/>
      <c r="E16" s="132"/>
      <c r="F16" s="132"/>
      <c r="G16" s="132"/>
      <c r="H16" s="194"/>
      <c r="I16" s="200"/>
      <c r="J16" s="670"/>
      <c r="K16" s="671"/>
      <c r="L16" s="666">
        <v>30202</v>
      </c>
      <c r="M16" s="667"/>
      <c r="N16" s="196" t="s">
        <v>1244</v>
      </c>
      <c r="O16" s="195">
        <v>15</v>
      </c>
      <c r="P16" s="166"/>
      <c r="Q16" s="194" t="s">
        <v>1245</v>
      </c>
      <c r="R16" s="132"/>
      <c r="S16" s="672"/>
      <c r="T16" s="673"/>
      <c r="U16" s="846">
        <v>30030</v>
      </c>
      <c r="V16" s="965"/>
      <c r="W16" s="250" t="s">
        <v>1246</v>
      </c>
      <c r="X16" s="985" t="s">
        <v>1643</v>
      </c>
      <c r="Y16" s="986"/>
      <c r="Z16" s="194" t="s">
        <v>1247</v>
      </c>
      <c r="AA16" s="132"/>
      <c r="AB16" s="117" t="s">
        <v>1248</v>
      </c>
      <c r="AC16" s="117"/>
      <c r="AD16" s="117"/>
      <c r="AE16" s="117"/>
      <c r="AF16" s="117"/>
      <c r="AG16" s="206"/>
      <c r="AH16" s="208"/>
      <c r="AI16" s="132"/>
      <c r="AJ16" s="132"/>
      <c r="AK16" s="95"/>
      <c r="AL16" s="132"/>
    </row>
    <row r="17" spans="1:39" ht="15.75" customHeight="1" thickTop="1">
      <c r="A17" s="132"/>
      <c r="B17" s="132"/>
      <c r="C17" s="132"/>
      <c r="D17" s="132"/>
      <c r="E17" s="132"/>
      <c r="F17" s="132"/>
      <c r="G17" s="132"/>
      <c r="H17" s="194"/>
      <c r="I17" s="200"/>
      <c r="J17" s="670"/>
      <c r="K17" s="671"/>
      <c r="L17" s="666">
        <v>30210</v>
      </c>
      <c r="M17" s="667"/>
      <c r="N17" s="176" t="s">
        <v>1249</v>
      </c>
      <c r="O17" s="193">
        <v>95</v>
      </c>
      <c r="P17" s="166"/>
      <c r="Q17" s="132" t="s">
        <v>1250</v>
      </c>
      <c r="R17" s="132"/>
      <c r="AA17" s="132"/>
      <c r="AB17" s="837" t="s">
        <v>651</v>
      </c>
      <c r="AC17" s="838"/>
      <c r="AD17" s="838"/>
      <c r="AE17" s="838"/>
      <c r="AF17" s="838"/>
      <c r="AG17" s="838"/>
      <c r="AH17" s="839"/>
      <c r="AI17" s="132"/>
      <c r="AJ17" s="132"/>
      <c r="AK17" s="95"/>
      <c r="AL17" s="132"/>
    </row>
    <row r="18" spans="1:39" ht="15.75" customHeight="1" thickBot="1">
      <c r="A18" s="117" t="s">
        <v>1251</v>
      </c>
      <c r="B18" s="132"/>
      <c r="C18" s="132"/>
      <c r="D18" s="132"/>
      <c r="E18" s="117"/>
      <c r="F18" s="210"/>
      <c r="G18" s="203"/>
      <c r="H18" s="194"/>
      <c r="I18" s="200"/>
      <c r="J18" s="670"/>
      <c r="K18" s="671"/>
      <c r="L18" s="666">
        <v>30220</v>
      </c>
      <c r="M18" s="667"/>
      <c r="N18" s="126" t="s">
        <v>1252</v>
      </c>
      <c r="O18" s="195">
        <v>1415</v>
      </c>
      <c r="P18" s="167"/>
      <c r="Q18" s="132" t="s">
        <v>1253</v>
      </c>
      <c r="R18" s="132"/>
      <c r="AA18" s="132"/>
      <c r="AB18" s="840"/>
      <c r="AC18" s="841"/>
      <c r="AD18" s="841"/>
      <c r="AE18" s="841"/>
      <c r="AF18" s="841"/>
      <c r="AG18" s="841"/>
      <c r="AH18" s="842"/>
      <c r="AI18" s="132"/>
      <c r="AJ18" s="132"/>
      <c r="AK18" s="95"/>
      <c r="AL18" s="132"/>
    </row>
    <row r="19" spans="1:39" ht="15.75" customHeight="1" thickTop="1">
      <c r="A19" s="706" t="s">
        <v>340</v>
      </c>
      <c r="B19" s="707"/>
      <c r="C19" s="708" t="s">
        <v>4</v>
      </c>
      <c r="D19" s="709"/>
      <c r="E19" s="159" t="s">
        <v>112</v>
      </c>
      <c r="F19" s="269" t="s">
        <v>341</v>
      </c>
      <c r="G19" s="248" t="s">
        <v>114</v>
      </c>
      <c r="H19" s="194"/>
      <c r="I19" s="200"/>
      <c r="J19" s="670"/>
      <c r="K19" s="671"/>
      <c r="L19" s="666">
        <v>30240</v>
      </c>
      <c r="M19" s="667"/>
      <c r="N19" s="126" t="s">
        <v>1639</v>
      </c>
      <c r="O19" s="195">
        <v>2160</v>
      </c>
      <c r="P19" s="167"/>
      <c r="Q19" s="132" t="s">
        <v>1254</v>
      </c>
      <c r="R19" s="132"/>
      <c r="AA19" s="132"/>
      <c r="AB19" s="768" t="s">
        <v>340</v>
      </c>
      <c r="AC19" s="769"/>
      <c r="AD19" s="770" t="s">
        <v>4</v>
      </c>
      <c r="AE19" s="769"/>
      <c r="AF19" s="283" t="s">
        <v>112</v>
      </c>
      <c r="AG19" s="218" t="s">
        <v>341</v>
      </c>
      <c r="AH19" s="219" t="s">
        <v>114</v>
      </c>
      <c r="AI19" s="132"/>
      <c r="AJ19" s="132"/>
      <c r="AK19" s="132"/>
      <c r="AL19" s="132"/>
    </row>
    <row r="20" spans="1:39" ht="15.75" customHeight="1">
      <c r="A20" s="676" t="s">
        <v>1255</v>
      </c>
      <c r="B20" s="970"/>
      <c r="C20" s="963">
        <v>16625</v>
      </c>
      <c r="D20" s="964"/>
      <c r="E20" s="423" t="s">
        <v>1256</v>
      </c>
      <c r="F20" s="973" t="s">
        <v>1257</v>
      </c>
      <c r="G20" s="974"/>
      <c r="H20" s="194" t="s">
        <v>1258</v>
      </c>
      <c r="I20" s="194"/>
      <c r="J20" s="670"/>
      <c r="K20" s="671"/>
      <c r="L20" s="666">
        <v>30250</v>
      </c>
      <c r="M20" s="667"/>
      <c r="N20" s="126" t="s">
        <v>1259</v>
      </c>
      <c r="O20" s="195">
        <v>25</v>
      </c>
      <c r="P20" s="167"/>
      <c r="Q20" s="132" t="s">
        <v>1260</v>
      </c>
      <c r="R20" s="132"/>
      <c r="AA20" s="132"/>
      <c r="AB20" s="771" t="s">
        <v>1261</v>
      </c>
      <c r="AC20" s="677"/>
      <c r="AD20" s="881">
        <v>30270</v>
      </c>
      <c r="AE20" s="967"/>
      <c r="AF20" s="385" t="s">
        <v>1262</v>
      </c>
      <c r="AG20" s="975" t="s">
        <v>1680</v>
      </c>
      <c r="AH20" s="976"/>
      <c r="AI20" s="132" t="s">
        <v>1263</v>
      </c>
      <c r="AJ20" s="132"/>
      <c r="AK20" s="132"/>
      <c r="AL20" s="132"/>
    </row>
    <row r="21" spans="1:39" ht="15.75" customHeight="1">
      <c r="A21" s="670"/>
      <c r="B21" s="971"/>
      <c r="C21" s="666">
        <v>16630</v>
      </c>
      <c r="D21" s="667"/>
      <c r="E21" s="176" t="s">
        <v>1264</v>
      </c>
      <c r="F21" s="239">
        <v>420</v>
      </c>
      <c r="G21" s="167"/>
      <c r="H21" s="194" t="s">
        <v>1265</v>
      </c>
      <c r="I21" s="194"/>
      <c r="J21" s="794" t="s">
        <v>1266</v>
      </c>
      <c r="K21" s="802"/>
      <c r="L21" s="666">
        <v>30110</v>
      </c>
      <c r="M21" s="667"/>
      <c r="N21" s="196" t="s">
        <v>1267</v>
      </c>
      <c r="O21" s="195">
        <v>15</v>
      </c>
      <c r="P21" s="167"/>
      <c r="Q21" s="132" t="s">
        <v>1268</v>
      </c>
      <c r="R21" s="132"/>
      <c r="AA21" s="132"/>
      <c r="AB21" s="772"/>
      <c r="AC21" s="671"/>
      <c r="AD21" s="666">
        <v>30280</v>
      </c>
      <c r="AE21" s="667"/>
      <c r="AF21" s="126" t="s">
        <v>1269</v>
      </c>
      <c r="AG21" s="195">
        <v>55</v>
      </c>
      <c r="AH21" s="168"/>
      <c r="AI21" s="132" t="s">
        <v>1270</v>
      </c>
      <c r="AJ21" s="132"/>
      <c r="AK21" s="132"/>
      <c r="AL21" s="132"/>
    </row>
    <row r="22" spans="1:39" ht="15.75" customHeight="1">
      <c r="A22" s="670"/>
      <c r="B22" s="971"/>
      <c r="C22" s="666">
        <v>16640</v>
      </c>
      <c r="D22" s="667"/>
      <c r="E22" s="126" t="s">
        <v>1271</v>
      </c>
      <c r="F22" s="195">
        <v>310</v>
      </c>
      <c r="G22" s="167"/>
      <c r="H22" s="194" t="s">
        <v>1272</v>
      </c>
      <c r="I22" s="194"/>
      <c r="J22" s="670"/>
      <c r="K22" s="671"/>
      <c r="L22" s="666">
        <v>30120</v>
      </c>
      <c r="M22" s="667"/>
      <c r="N22" s="196" t="s">
        <v>1273</v>
      </c>
      <c r="O22" s="195">
        <v>55</v>
      </c>
      <c r="P22" s="167"/>
      <c r="Q22" s="132" t="s">
        <v>1274</v>
      </c>
      <c r="R22" s="132"/>
      <c r="AA22" s="132"/>
      <c r="AB22" s="956" t="s">
        <v>1275</v>
      </c>
      <c r="AC22" s="802"/>
      <c r="AD22" s="681">
        <v>30290</v>
      </c>
      <c r="AE22" s="752"/>
      <c r="AF22" s="354" t="s">
        <v>1276</v>
      </c>
      <c r="AG22" s="975" t="s">
        <v>1680</v>
      </c>
      <c r="AH22" s="976"/>
      <c r="AI22" s="132" t="s">
        <v>1277</v>
      </c>
      <c r="AJ22" s="132"/>
      <c r="AK22" s="132"/>
      <c r="AL22" s="132"/>
    </row>
    <row r="23" spans="1:39" ht="15.75" customHeight="1">
      <c r="A23" s="794" t="s">
        <v>1225</v>
      </c>
      <c r="B23" s="966"/>
      <c r="C23" s="666">
        <v>16650</v>
      </c>
      <c r="D23" s="667"/>
      <c r="E23" s="126" t="s">
        <v>1278</v>
      </c>
      <c r="F23" s="195">
        <v>1565</v>
      </c>
      <c r="G23" s="167"/>
      <c r="H23" s="194" t="s">
        <v>1279</v>
      </c>
      <c r="I23" s="194"/>
      <c r="J23" s="670"/>
      <c r="K23" s="671"/>
      <c r="L23" s="666">
        <v>30130</v>
      </c>
      <c r="M23" s="667"/>
      <c r="N23" s="126" t="s">
        <v>1280</v>
      </c>
      <c r="O23" s="195">
        <v>195</v>
      </c>
      <c r="P23" s="167"/>
      <c r="Q23" s="132" t="s">
        <v>1281</v>
      </c>
      <c r="R23" s="194"/>
      <c r="AA23" s="132"/>
      <c r="AB23" s="772"/>
      <c r="AC23" s="671"/>
      <c r="AD23" s="666">
        <v>30300</v>
      </c>
      <c r="AE23" s="667"/>
      <c r="AF23" s="126" t="s">
        <v>1282</v>
      </c>
      <c r="AG23" s="195">
        <v>130</v>
      </c>
      <c r="AH23" s="168"/>
      <c r="AI23" s="132" t="s">
        <v>1283</v>
      </c>
      <c r="AJ23" s="132"/>
      <c r="AK23" s="132"/>
      <c r="AL23" s="132"/>
    </row>
    <row r="24" spans="1:39" ht="15.75" customHeight="1">
      <c r="A24" s="794" t="s">
        <v>1284</v>
      </c>
      <c r="B24" s="966"/>
      <c r="C24" s="681">
        <v>16680</v>
      </c>
      <c r="D24" s="752"/>
      <c r="E24" s="376" t="s">
        <v>1285</v>
      </c>
      <c r="F24" s="876" t="s">
        <v>1286</v>
      </c>
      <c r="G24" s="877"/>
      <c r="H24" s="194" t="s">
        <v>1287</v>
      </c>
      <c r="I24" s="194"/>
      <c r="J24" s="670"/>
      <c r="K24" s="671"/>
      <c r="L24" s="666">
        <v>30131</v>
      </c>
      <c r="M24" s="667"/>
      <c r="N24" s="126" t="s">
        <v>1288</v>
      </c>
      <c r="O24" s="195">
        <v>80</v>
      </c>
      <c r="P24" s="167"/>
      <c r="Q24" s="194" t="s">
        <v>1289</v>
      </c>
      <c r="R24" s="194"/>
      <c r="AA24" s="132"/>
      <c r="AB24" s="956" t="s">
        <v>1290</v>
      </c>
      <c r="AC24" s="802"/>
      <c r="AD24" s="666">
        <v>30310</v>
      </c>
      <c r="AE24" s="729"/>
      <c r="AF24" s="126" t="s">
        <v>1726</v>
      </c>
      <c r="AG24" s="195">
        <v>165</v>
      </c>
      <c r="AH24" s="168"/>
      <c r="AI24" s="132" t="s">
        <v>1291</v>
      </c>
      <c r="AJ24" s="132"/>
      <c r="AK24" s="132"/>
      <c r="AL24" s="132"/>
    </row>
    <row r="25" spans="1:39" ht="15.75" customHeight="1">
      <c r="A25" s="670"/>
      <c r="B25" s="971"/>
      <c r="C25" s="666">
        <v>16690</v>
      </c>
      <c r="D25" s="667"/>
      <c r="E25" s="126" t="s">
        <v>1292</v>
      </c>
      <c r="F25" s="195">
        <v>140</v>
      </c>
      <c r="G25" s="167"/>
      <c r="H25" s="194" t="s">
        <v>1293</v>
      </c>
      <c r="I25" s="194"/>
      <c r="J25" s="672"/>
      <c r="K25" s="673"/>
      <c r="L25" s="690">
        <v>30140</v>
      </c>
      <c r="M25" s="751"/>
      <c r="N25" s="209" t="s">
        <v>1294</v>
      </c>
      <c r="O25" s="201">
        <v>65</v>
      </c>
      <c r="P25" s="171"/>
      <c r="Q25" s="194" t="s">
        <v>1295</v>
      </c>
      <c r="R25" s="200"/>
      <c r="AA25" s="132"/>
      <c r="AB25" s="772"/>
      <c r="AC25" s="671"/>
      <c r="AD25" s="681">
        <v>30320</v>
      </c>
      <c r="AE25" s="752"/>
      <c r="AF25" s="354" t="s">
        <v>1296</v>
      </c>
      <c r="AG25" s="876" t="s">
        <v>1714</v>
      </c>
      <c r="AH25" s="980"/>
      <c r="AI25" s="132" t="s">
        <v>1297</v>
      </c>
      <c r="AJ25" s="132"/>
      <c r="AK25" s="132"/>
      <c r="AL25" s="132"/>
    </row>
    <row r="26" spans="1:39" ht="15.75" customHeight="1" thickBot="1">
      <c r="A26" s="670"/>
      <c r="B26" s="971"/>
      <c r="C26" s="666">
        <v>16700</v>
      </c>
      <c r="D26" s="667"/>
      <c r="E26" s="196" t="s">
        <v>1298</v>
      </c>
      <c r="F26" s="195">
        <v>100</v>
      </c>
      <c r="G26" s="167"/>
      <c r="H26" s="194" t="s">
        <v>1299</v>
      </c>
      <c r="I26" s="194"/>
      <c r="J26" s="132"/>
      <c r="K26" s="95"/>
      <c r="L26" s="132"/>
      <c r="M26" s="132"/>
      <c r="N26" s="117"/>
      <c r="O26" s="270"/>
      <c r="P26" s="172"/>
      <c r="Q26" s="200"/>
      <c r="R26" s="200"/>
      <c r="AA26" s="132"/>
      <c r="AB26" s="773"/>
      <c r="AC26" s="774"/>
      <c r="AD26" s="988">
        <v>30330</v>
      </c>
      <c r="AE26" s="989"/>
      <c r="AF26" s="486" t="s">
        <v>1300</v>
      </c>
      <c r="AG26" s="978" t="s">
        <v>1714</v>
      </c>
      <c r="AH26" s="979"/>
      <c r="AI26" s="132" t="s">
        <v>1301</v>
      </c>
      <c r="AJ26" s="132"/>
      <c r="AK26" s="95"/>
      <c r="AL26" s="284"/>
      <c r="AM26" s="141"/>
    </row>
    <row r="27" spans="1:39" ht="15.75" customHeight="1" thickTop="1">
      <c r="A27" s="811" t="s">
        <v>1302</v>
      </c>
      <c r="B27" s="900"/>
      <c r="C27" s="666">
        <v>30430</v>
      </c>
      <c r="D27" s="667"/>
      <c r="E27" s="137" t="s">
        <v>1303</v>
      </c>
      <c r="F27" s="216">
        <v>520</v>
      </c>
      <c r="G27" s="184"/>
      <c r="H27" s="194" t="s">
        <v>1304</v>
      </c>
      <c r="I27" s="194"/>
      <c r="J27" s="132"/>
      <c r="K27" s="132"/>
      <c r="L27" s="132"/>
      <c r="M27" s="132"/>
      <c r="N27" s="132"/>
      <c r="O27" s="132"/>
      <c r="P27" s="132"/>
      <c r="Q27" s="200"/>
      <c r="R27" s="200"/>
      <c r="AA27" s="132"/>
      <c r="AJ27" s="132"/>
      <c r="AK27" s="95"/>
      <c r="AL27" s="284"/>
      <c r="AM27" s="141"/>
    </row>
    <row r="28" spans="1:39" ht="15.75" customHeight="1">
      <c r="A28" s="794" t="s">
        <v>1305</v>
      </c>
      <c r="B28" s="966"/>
      <c r="C28" s="666">
        <v>30400</v>
      </c>
      <c r="D28" s="667"/>
      <c r="E28" s="325" t="s">
        <v>1306</v>
      </c>
      <c r="F28" s="262">
        <v>70</v>
      </c>
      <c r="G28" s="167"/>
      <c r="H28" s="194" t="s">
        <v>1307</v>
      </c>
      <c r="I28" s="194"/>
      <c r="J28" s="132"/>
      <c r="K28" s="132"/>
      <c r="L28" s="132"/>
      <c r="M28" s="132"/>
      <c r="N28" s="117"/>
      <c r="O28" s="185"/>
      <c r="P28" s="140"/>
      <c r="Q28" s="200"/>
      <c r="R28" s="200"/>
      <c r="AA28" s="132"/>
      <c r="AJ28" s="132"/>
      <c r="AK28" s="95"/>
      <c r="AL28" s="284"/>
      <c r="AM28" s="141"/>
    </row>
    <row r="29" spans="1:39" ht="15.75" customHeight="1">
      <c r="A29" s="670"/>
      <c r="B29" s="971"/>
      <c r="C29" s="666">
        <v>30410</v>
      </c>
      <c r="D29" s="667"/>
      <c r="E29" s="176" t="s">
        <v>1308</v>
      </c>
      <c r="F29" s="262">
        <v>610</v>
      </c>
      <c r="G29" s="167"/>
      <c r="H29" s="194" t="s">
        <v>1309</v>
      </c>
      <c r="I29" s="194"/>
      <c r="J29" s="132"/>
      <c r="K29" s="132"/>
      <c r="L29" s="132"/>
      <c r="M29" s="132"/>
      <c r="N29" s="132"/>
      <c r="O29" s="132"/>
      <c r="P29" s="132"/>
      <c r="Q29" s="200"/>
      <c r="R29" s="200"/>
      <c r="AA29" s="132"/>
      <c r="AJ29" s="132"/>
      <c r="AK29" s="95"/>
      <c r="AL29" s="284"/>
      <c r="AM29" s="141"/>
    </row>
    <row r="30" spans="1:39" ht="15.75" customHeight="1">
      <c r="A30" s="794" t="s">
        <v>1310</v>
      </c>
      <c r="B30" s="966"/>
      <c r="C30" s="666">
        <v>30340</v>
      </c>
      <c r="D30" s="667"/>
      <c r="E30" s="325" t="s">
        <v>1311</v>
      </c>
      <c r="F30" s="262">
        <v>60</v>
      </c>
      <c r="G30" s="167"/>
      <c r="H30" s="194" t="s">
        <v>1312</v>
      </c>
      <c r="I30" s="194"/>
      <c r="J30" s="132"/>
      <c r="K30" s="132"/>
      <c r="L30" s="132"/>
      <c r="M30" s="132"/>
      <c r="N30" s="117"/>
      <c r="O30" s="270"/>
      <c r="P30" s="172"/>
      <c r="AA30" s="132"/>
      <c r="AJ30" s="132"/>
      <c r="AK30" s="132"/>
      <c r="AL30" s="181"/>
      <c r="AM30" s="118"/>
    </row>
    <row r="31" spans="1:39" ht="15.75" customHeight="1">
      <c r="A31" s="670"/>
      <c r="B31" s="971"/>
      <c r="C31" s="666">
        <v>30350</v>
      </c>
      <c r="D31" s="667"/>
      <c r="E31" s="176" t="s">
        <v>1313</v>
      </c>
      <c r="F31" s="264">
        <v>395</v>
      </c>
      <c r="G31" s="184"/>
      <c r="H31" s="194" t="s">
        <v>1314</v>
      </c>
      <c r="I31" s="194"/>
      <c r="J31" s="132"/>
      <c r="K31" s="132"/>
      <c r="L31" s="132"/>
      <c r="M31" s="132"/>
      <c r="N31" s="117"/>
      <c r="O31" s="270"/>
      <c r="P31" s="172"/>
      <c r="Q31" s="132"/>
      <c r="R31" s="132"/>
      <c r="S31" s="132"/>
      <c r="T31" s="132"/>
      <c r="U31" s="132"/>
      <c r="V31" s="132"/>
      <c r="W31" s="117"/>
      <c r="X31" s="206"/>
      <c r="Y31" s="208"/>
      <c r="Z31" s="132"/>
      <c r="AA31" s="132"/>
      <c r="AJ31" s="132"/>
      <c r="AK31" s="95"/>
      <c r="AL31" s="132"/>
    </row>
    <row r="32" spans="1:39" ht="15.75" customHeight="1">
      <c r="A32" s="794" t="s">
        <v>1315</v>
      </c>
      <c r="B32" s="966"/>
      <c r="C32" s="666">
        <v>30370</v>
      </c>
      <c r="D32" s="667"/>
      <c r="E32" s="176" t="s">
        <v>1316</v>
      </c>
      <c r="F32" s="262">
        <v>535</v>
      </c>
      <c r="G32" s="167"/>
      <c r="H32" s="194" t="s">
        <v>1317</v>
      </c>
      <c r="I32" s="132"/>
      <c r="J32" s="132"/>
      <c r="K32" s="132"/>
      <c r="L32" s="132"/>
      <c r="M32" s="132"/>
      <c r="N32" s="117"/>
      <c r="O32" s="270"/>
      <c r="P32" s="172"/>
      <c r="S32" s="132"/>
      <c r="T32" s="132"/>
      <c r="U32" s="132"/>
      <c r="V32" s="132"/>
      <c r="W32" s="117"/>
      <c r="X32" s="206"/>
      <c r="Y32" s="208"/>
      <c r="Z32" s="132"/>
      <c r="AA32" s="132"/>
      <c r="AB32"/>
      <c r="AC32"/>
      <c r="AD32"/>
      <c r="AE32"/>
      <c r="AF32"/>
      <c r="AG32"/>
      <c r="AH32"/>
      <c r="AI32" s="132"/>
      <c r="AJ32" s="132"/>
      <c r="AK32" s="95"/>
      <c r="AL32" s="132"/>
    </row>
    <row r="33" spans="1:38" ht="15.75" customHeight="1">
      <c r="A33" s="672"/>
      <c r="B33" s="977"/>
      <c r="C33" s="690">
        <v>30390</v>
      </c>
      <c r="D33" s="751"/>
      <c r="E33" s="169" t="s">
        <v>1318</v>
      </c>
      <c r="F33" s="201">
        <v>55</v>
      </c>
      <c r="G33" s="171"/>
      <c r="H33" s="194" t="s">
        <v>1319</v>
      </c>
      <c r="I33" s="132"/>
      <c r="J33" s="132"/>
      <c r="K33" s="132"/>
      <c r="L33" s="132"/>
      <c r="M33" s="132"/>
      <c r="N33" s="117"/>
      <c r="O33" s="270"/>
      <c r="P33" s="172"/>
      <c r="S33" s="132"/>
      <c r="T33" s="132"/>
      <c r="U33" s="132"/>
      <c r="V33" s="132"/>
      <c r="W33" s="117"/>
      <c r="X33" s="206"/>
      <c r="Y33" s="208"/>
      <c r="Z33" s="132"/>
      <c r="AA33" s="132"/>
      <c r="AB33"/>
      <c r="AC33"/>
      <c r="AD33"/>
      <c r="AE33"/>
      <c r="AF33"/>
      <c r="AG33"/>
      <c r="AH33"/>
      <c r="AI33" s="132"/>
      <c r="AJ33" s="132"/>
      <c r="AK33" s="95"/>
      <c r="AL33" s="132"/>
    </row>
    <row r="34" spans="1:38" ht="15.75" customHeight="1">
      <c r="A34" s="132"/>
      <c r="B34" s="132"/>
      <c r="C34" s="132"/>
      <c r="D34" s="132"/>
      <c r="E34" s="132"/>
      <c r="F34" s="132"/>
      <c r="G34" s="132"/>
      <c r="H34" s="200"/>
      <c r="I34" s="132"/>
      <c r="J34" s="132"/>
      <c r="K34" s="132"/>
      <c r="L34" s="132"/>
      <c r="M34" s="132"/>
      <c r="N34" s="117"/>
      <c r="O34" s="270"/>
      <c r="P34" s="285"/>
      <c r="S34" s="132"/>
      <c r="T34" s="132"/>
      <c r="U34" s="132"/>
      <c r="V34" s="132"/>
      <c r="W34" s="117"/>
      <c r="X34" s="206"/>
      <c r="Y34" s="208"/>
      <c r="Z34" s="95"/>
      <c r="AA34" s="132"/>
      <c r="AB34"/>
      <c r="AC34"/>
      <c r="AD34"/>
      <c r="AE34"/>
      <c r="AF34"/>
      <c r="AG34"/>
      <c r="AH34"/>
      <c r="AI34" s="132"/>
      <c r="AJ34" s="132"/>
      <c r="AK34" s="95"/>
      <c r="AL34" s="132"/>
    </row>
    <row r="35" spans="1:38" ht="15.75" customHeight="1">
      <c r="A35" s="132"/>
      <c r="B35" s="132"/>
      <c r="C35" s="132"/>
      <c r="D35" s="132"/>
      <c r="E35" s="132"/>
      <c r="F35" s="132"/>
      <c r="G35" s="132"/>
      <c r="H35" s="140"/>
      <c r="I35" s="129"/>
      <c r="J35" s="132"/>
      <c r="K35" s="132"/>
      <c r="L35" s="132"/>
      <c r="M35" s="132"/>
      <c r="N35" s="117"/>
      <c r="O35" s="132"/>
      <c r="P35" s="132"/>
      <c r="S35" s="132"/>
      <c r="T35" s="132"/>
      <c r="U35" s="132"/>
      <c r="V35" s="132"/>
      <c r="W35" s="117"/>
      <c r="X35" s="206"/>
      <c r="Y35" s="208"/>
      <c r="Z35" s="95"/>
      <c r="AA35" s="95"/>
      <c r="AB35"/>
      <c r="AC35"/>
      <c r="AD35"/>
      <c r="AE35"/>
      <c r="AF35"/>
      <c r="AG35"/>
      <c r="AH35"/>
      <c r="AI35" s="132"/>
      <c r="AJ35" s="132"/>
      <c r="AK35" s="95"/>
      <c r="AL35" s="132"/>
    </row>
    <row r="36" spans="1:38" ht="15.75" customHeight="1">
      <c r="A36" s="132"/>
      <c r="B36" s="132"/>
      <c r="C36" s="132"/>
      <c r="D36" s="132"/>
      <c r="E36" s="132"/>
      <c r="F36" s="132"/>
      <c r="G36" s="132"/>
      <c r="H36" s="132"/>
      <c r="I36" s="129"/>
      <c r="J36" s="132"/>
      <c r="K36" s="132"/>
      <c r="L36" s="132"/>
      <c r="M36" s="132"/>
      <c r="N36" s="117"/>
      <c r="O36" s="132"/>
      <c r="P36" s="132"/>
      <c r="Q36" s="132"/>
      <c r="R36" s="117"/>
      <c r="S36" s="132"/>
      <c r="T36" s="132"/>
      <c r="U36" s="132"/>
      <c r="V36" s="132"/>
      <c r="W36" s="117"/>
      <c r="X36" s="206"/>
      <c r="Y36" s="276"/>
      <c r="Z36" s="95"/>
      <c r="AA36" s="95"/>
      <c r="AB36"/>
      <c r="AC36"/>
      <c r="AD36"/>
      <c r="AE36"/>
      <c r="AF36"/>
      <c r="AG36"/>
      <c r="AH36"/>
      <c r="AI36" s="132"/>
      <c r="AJ36" s="132"/>
      <c r="AK36" s="132"/>
      <c r="AL36" s="132"/>
    </row>
    <row r="37" spans="1:38" ht="15.75" customHeight="1">
      <c r="A37" s="117"/>
      <c r="B37" s="132"/>
      <c r="C37" s="132"/>
      <c r="D37" s="132"/>
      <c r="E37" s="132"/>
      <c r="F37" s="132"/>
      <c r="G37" s="132"/>
      <c r="H37" s="132"/>
      <c r="I37" s="129"/>
      <c r="J37" s="95"/>
      <c r="K37" s="132"/>
      <c r="L37" s="132"/>
      <c r="M37" s="132"/>
      <c r="N37" s="117"/>
      <c r="O37" s="132"/>
      <c r="P37" s="132"/>
      <c r="Q37" s="117"/>
      <c r="R37" s="117"/>
      <c r="S37" s="132"/>
      <c r="T37" s="132"/>
      <c r="U37" s="132"/>
      <c r="V37" s="132"/>
      <c r="W37" s="117"/>
      <c r="X37" s="132"/>
      <c r="Y37" s="132"/>
      <c r="Z37" s="95"/>
      <c r="AA37" s="95"/>
      <c r="AB37"/>
      <c r="AC37"/>
      <c r="AD37"/>
      <c r="AE37"/>
      <c r="AF37"/>
      <c r="AG37"/>
      <c r="AH37"/>
      <c r="AI37" s="132"/>
      <c r="AJ37" s="132"/>
      <c r="AK37" s="132"/>
      <c r="AL37" s="132"/>
    </row>
    <row r="38" spans="1:38" ht="15.75" hidden="1" customHeight="1">
      <c r="A38" s="117"/>
      <c r="B38" s="132"/>
      <c r="C38" s="132"/>
      <c r="D38" s="132"/>
      <c r="E38" s="117"/>
      <c r="F38" s="206"/>
      <c r="G38" s="276"/>
      <c r="H38" s="132"/>
      <c r="I38" s="129"/>
      <c r="J38" s="95"/>
      <c r="K38" s="95"/>
      <c r="L38" s="132"/>
      <c r="M38" s="132"/>
      <c r="N38" s="132"/>
      <c r="O38" s="132"/>
      <c r="P38" s="132"/>
      <c r="Q38" s="117"/>
      <c r="R38" s="117"/>
      <c r="S38" s="132"/>
      <c r="T38" s="132"/>
      <c r="U38" s="132"/>
      <c r="V38" s="132"/>
      <c r="W38" s="117"/>
      <c r="X38" s="132"/>
      <c r="Y38" s="132"/>
      <c r="Z38" s="95"/>
      <c r="AA38" s="95"/>
      <c r="AB38"/>
      <c r="AC38"/>
      <c r="AD38"/>
      <c r="AE38"/>
      <c r="AF38"/>
      <c r="AG38"/>
      <c r="AH38"/>
      <c r="AI38" s="132"/>
      <c r="AJ38" s="132"/>
      <c r="AK38" s="132"/>
      <c r="AL38" s="132"/>
    </row>
    <row r="39" spans="1:38" ht="15.75" hidden="1" customHeight="1">
      <c r="A39" s="117"/>
      <c r="B39" s="132"/>
      <c r="C39" s="132"/>
      <c r="D39" s="132"/>
      <c r="E39" s="117"/>
      <c r="F39" s="132"/>
      <c r="G39" s="132"/>
      <c r="H39" s="132"/>
      <c r="I39" s="129"/>
      <c r="J39" s="95"/>
      <c r="K39" s="95"/>
      <c r="L39" s="95"/>
      <c r="M39" s="95"/>
      <c r="N39" s="95"/>
      <c r="O39" s="95"/>
      <c r="P39" s="186"/>
      <c r="Q39" s="117"/>
      <c r="R39" s="117"/>
      <c r="S39" s="132"/>
      <c r="T39" s="132"/>
      <c r="U39" s="132"/>
      <c r="V39" s="132"/>
      <c r="W39" s="117"/>
      <c r="X39" s="132"/>
      <c r="Y39" s="132"/>
      <c r="Z39" s="95"/>
      <c r="AA39" s="95"/>
      <c r="AB39"/>
      <c r="AC39"/>
      <c r="AD39"/>
      <c r="AE39"/>
      <c r="AF39"/>
      <c r="AG39"/>
      <c r="AH39"/>
      <c r="AI39" s="132"/>
      <c r="AJ39" s="132"/>
      <c r="AK39" s="132"/>
      <c r="AL39" s="132"/>
    </row>
    <row r="40" spans="1:38" ht="15.75" customHeight="1">
      <c r="A40" s="117"/>
      <c r="B40" s="132"/>
      <c r="C40" s="132"/>
      <c r="D40" s="132"/>
      <c r="E40" s="117"/>
      <c r="F40" s="132"/>
      <c r="G40" s="132"/>
      <c r="H40" s="132"/>
      <c r="I40" s="129"/>
      <c r="J40" s="95"/>
      <c r="K40" s="95"/>
      <c r="L40" s="95"/>
      <c r="M40" s="95"/>
      <c r="N40" s="95"/>
      <c r="O40" s="95"/>
      <c r="P40" s="186"/>
      <c r="Q40" s="117"/>
      <c r="R40" s="117"/>
      <c r="AA40" s="95"/>
      <c r="AB40"/>
      <c r="AC40"/>
      <c r="AD40"/>
      <c r="AE40"/>
      <c r="AF40"/>
      <c r="AG40"/>
      <c r="AH40"/>
      <c r="AI40" s="132"/>
      <c r="AJ40" s="132"/>
      <c r="AK40" s="132"/>
      <c r="AL40" s="132"/>
    </row>
    <row r="41" spans="1:38" ht="15.75" customHeight="1">
      <c r="A41" s="142" t="s">
        <v>322</v>
      </c>
      <c r="B41" s="343" t="s">
        <v>323</v>
      </c>
      <c r="C41" s="344"/>
      <c r="D41" s="345"/>
      <c r="E41" s="142" t="s">
        <v>324</v>
      </c>
      <c r="F41" s="346"/>
      <c r="G41" s="346"/>
      <c r="H41" s="346"/>
      <c r="I41" s="346"/>
      <c r="J41" s="346"/>
      <c r="K41" s="346"/>
      <c r="L41" s="346"/>
      <c r="M41" s="346"/>
      <c r="N41" s="346"/>
      <c r="O41" s="347"/>
      <c r="P41" s="348"/>
      <c r="Q41" s="95" t="s">
        <v>325</v>
      </c>
      <c r="R41" s="95"/>
      <c r="S41" s="95"/>
      <c r="T41" s="95"/>
      <c r="U41" s="95"/>
      <c r="V41" s="95"/>
      <c r="W41" s="95"/>
      <c r="X41" s="95"/>
      <c r="Y41" s="95"/>
      <c r="AC41" s="95"/>
      <c r="AD41" s="132"/>
      <c r="AE41" s="132"/>
      <c r="AF41" s="132"/>
      <c r="AG41" s="132"/>
      <c r="AH41" s="132"/>
      <c r="AI41" s="132"/>
      <c r="AJ41" s="132"/>
    </row>
    <row r="42" spans="1:38" ht="15.75" customHeight="1">
      <c r="A42" s="142" t="s">
        <v>1637</v>
      </c>
      <c r="B42" s="440"/>
      <c r="C42" s="441"/>
      <c r="E42" s="142"/>
      <c r="F42" s="346"/>
      <c r="G42" s="346"/>
      <c r="H42" s="346"/>
      <c r="I42" s="346"/>
      <c r="J42" s="346"/>
      <c r="K42" s="346"/>
      <c r="L42" s="346"/>
      <c r="M42" s="346"/>
      <c r="N42" s="346"/>
      <c r="O42" s="347"/>
      <c r="P42" s="348"/>
      <c r="Q42" s="95"/>
      <c r="R42" s="95"/>
      <c r="S42" s="95"/>
      <c r="T42" s="95"/>
      <c r="U42" s="95"/>
      <c r="V42" s="95"/>
      <c r="W42" s="95"/>
      <c r="X42" s="95"/>
      <c r="Y42" s="95"/>
      <c r="AC42" s="95"/>
      <c r="AD42" s="132"/>
      <c r="AE42" s="132"/>
      <c r="AF42" s="132"/>
      <c r="AG42" s="132"/>
      <c r="AH42" s="132"/>
      <c r="AI42" s="132"/>
      <c r="AJ42" s="132"/>
    </row>
    <row r="43" spans="1:38" ht="15.75" customHeight="1">
      <c r="A43" s="142" t="s">
        <v>326</v>
      </c>
      <c r="AB43" s="95"/>
      <c r="AC43" s="95"/>
      <c r="AD43" s="95"/>
      <c r="AE43" s="95"/>
      <c r="AF43" s="402" t="s">
        <v>503</v>
      </c>
      <c r="AG43" s="403"/>
      <c r="AH43" s="213">
        <f>SUM(F11:F15,F20:F33,O11:O25,X11:X16)</f>
        <v>15840</v>
      </c>
      <c r="AI43" s="132"/>
      <c r="AJ43" s="132"/>
      <c r="AK43" s="132"/>
      <c r="AL43" s="132"/>
    </row>
    <row r="44" spans="1:38" ht="15.75" customHeight="1">
      <c r="A44" s="142" t="s">
        <v>328</v>
      </c>
      <c r="S44" s="95"/>
      <c r="T44" s="95"/>
      <c r="U44" s="95"/>
      <c r="V44" s="95"/>
      <c r="W44" s="95"/>
      <c r="X44" s="95"/>
      <c r="Y44" s="95"/>
      <c r="Z44" s="95"/>
      <c r="AB44" s="95"/>
      <c r="AC44" s="95"/>
      <c r="AD44" s="95"/>
      <c r="AE44" s="95"/>
      <c r="AF44" s="187" t="s">
        <v>727</v>
      </c>
      <c r="AG44" s="227"/>
      <c r="AH44" s="214">
        <f>SUM(AG13:AG14,AG20:AG26)</f>
        <v>445</v>
      </c>
      <c r="AI44" s="132"/>
      <c r="AJ44" s="132"/>
      <c r="AK44" s="132"/>
      <c r="AL44" s="132"/>
    </row>
    <row r="45" spans="1:38" ht="15.75" customHeight="1">
      <c r="A45" s="142" t="s">
        <v>330</v>
      </c>
      <c r="B45" s="95"/>
      <c r="C45" s="95"/>
      <c r="D45" s="95"/>
      <c r="E45" s="95"/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  <c r="T45" s="95"/>
      <c r="U45" s="95"/>
      <c r="V45" s="95"/>
      <c r="W45" s="95"/>
      <c r="X45" s="95"/>
      <c r="Y45" s="95"/>
      <c r="Z45" s="95"/>
      <c r="AA45" s="95"/>
      <c r="AB45" s="95"/>
      <c r="AC45" s="95"/>
      <c r="AD45" s="95"/>
      <c r="AE45" s="95"/>
      <c r="AF45" s="189" t="s">
        <v>331</v>
      </c>
      <c r="AG45" s="190"/>
      <c r="AH45" s="215">
        <f>SUM(AH43:AH44)</f>
        <v>16285</v>
      </c>
      <c r="AI45" s="95"/>
      <c r="AJ45" s="95"/>
      <c r="AK45" s="95"/>
      <c r="AL45" s="95"/>
    </row>
    <row r="46" spans="1:38" ht="15.75" customHeight="1">
      <c r="A46" s="142" t="s">
        <v>1686</v>
      </c>
      <c r="B46" s="95"/>
      <c r="C46" s="95"/>
      <c r="D46" s="95"/>
      <c r="E46" s="95"/>
      <c r="F46" s="95"/>
      <c r="G46" s="95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  <c r="T46" s="95"/>
      <c r="U46" s="95"/>
      <c r="V46" s="95"/>
      <c r="W46" s="95"/>
      <c r="X46" s="95"/>
      <c r="Y46" s="95"/>
      <c r="Z46" s="95"/>
      <c r="AA46" s="95"/>
      <c r="AB46" s="95"/>
      <c r="AC46" s="95"/>
      <c r="AD46" s="95"/>
      <c r="AE46" s="95"/>
      <c r="AF46" s="95"/>
      <c r="AG46" s="95"/>
      <c r="AH46" s="95"/>
      <c r="AI46" s="95"/>
      <c r="AJ46" s="95"/>
      <c r="AK46" s="95"/>
      <c r="AL46" s="95"/>
    </row>
  </sheetData>
  <sheetProtection algorithmName="SHA-512" hashValue="zGJwFIST3+OzAt/rLS3LImYk7Hx//EHT1k99GwTbcM571BpYjFC4GcwJQh68hO1Ah6deTaJywDjEWuzPQpERAQ==" saltValue="M9y270z0wOFfpoZApQmE5w==" spinCount="100000" sheet="1" scenarios="1" formatCells="0" autoFilter="0"/>
  <protectedRanges>
    <protectedRange sqref="AA43:AA44 X43:Y43" name="範囲1_1"/>
    <protectedRange sqref="P39" name="範囲1_2"/>
  </protectedRanges>
  <mergeCells count="129">
    <mergeCell ref="AG26:AH26"/>
    <mergeCell ref="AG25:AH25"/>
    <mergeCell ref="X12:Y12"/>
    <mergeCell ref="AD22:AE22"/>
    <mergeCell ref="C22:D22"/>
    <mergeCell ref="L22:M22"/>
    <mergeCell ref="AG20:AH20"/>
    <mergeCell ref="AD24:AE24"/>
    <mergeCell ref="AD12:AE12"/>
    <mergeCell ref="U12:V12"/>
    <mergeCell ref="C12:D12"/>
    <mergeCell ref="L12:M12"/>
    <mergeCell ref="U13:V13"/>
    <mergeCell ref="C14:D14"/>
    <mergeCell ref="L14:M14"/>
    <mergeCell ref="S14:T16"/>
    <mergeCell ref="U14:V14"/>
    <mergeCell ref="X16:Y16"/>
    <mergeCell ref="L15:M15"/>
    <mergeCell ref="F14:G14"/>
    <mergeCell ref="AB12:AC12"/>
    <mergeCell ref="AD25:AE25"/>
    <mergeCell ref="AD26:AE26"/>
    <mergeCell ref="AD23:AE23"/>
    <mergeCell ref="A32:B33"/>
    <mergeCell ref="C32:D32"/>
    <mergeCell ref="C33:D33"/>
    <mergeCell ref="A24:B26"/>
    <mergeCell ref="C24:D24"/>
    <mergeCell ref="L24:M24"/>
    <mergeCell ref="C26:D26"/>
    <mergeCell ref="C29:D29"/>
    <mergeCell ref="A30:B31"/>
    <mergeCell ref="C30:D30"/>
    <mergeCell ref="C31:D31"/>
    <mergeCell ref="A27:B27"/>
    <mergeCell ref="C27:D27"/>
    <mergeCell ref="A28:B29"/>
    <mergeCell ref="C28:D28"/>
    <mergeCell ref="C25:D25"/>
    <mergeCell ref="L25:M25"/>
    <mergeCell ref="J21:K25"/>
    <mergeCell ref="L21:M21"/>
    <mergeCell ref="F24:G24"/>
    <mergeCell ref="AB22:AC23"/>
    <mergeCell ref="AB13:AC14"/>
    <mergeCell ref="AD13:AE13"/>
    <mergeCell ref="AD14:AE14"/>
    <mergeCell ref="O15:P15"/>
    <mergeCell ref="U15:V15"/>
    <mergeCell ref="C15:D15"/>
    <mergeCell ref="AB7:AH7"/>
    <mergeCell ref="F20:G20"/>
    <mergeCell ref="L17:M17"/>
    <mergeCell ref="AB20:AC21"/>
    <mergeCell ref="AG22:AH22"/>
    <mergeCell ref="AK7:AL7"/>
    <mergeCell ref="A10:B10"/>
    <mergeCell ref="C10:D10"/>
    <mergeCell ref="J10:K10"/>
    <mergeCell ref="L10:M10"/>
    <mergeCell ref="S10:T10"/>
    <mergeCell ref="A7:C7"/>
    <mergeCell ref="D7:F7"/>
    <mergeCell ref="G7:K7"/>
    <mergeCell ref="L7:N7"/>
    <mergeCell ref="O7:P7"/>
    <mergeCell ref="R7:U7"/>
    <mergeCell ref="AB10:AH11"/>
    <mergeCell ref="V7:W7"/>
    <mergeCell ref="X7:AA7"/>
    <mergeCell ref="U10:V10"/>
    <mergeCell ref="A11:B12"/>
    <mergeCell ref="C11:D11"/>
    <mergeCell ref="F11:G11"/>
    <mergeCell ref="J11:K20"/>
    <mergeCell ref="L11:M11"/>
    <mergeCell ref="A20:B22"/>
    <mergeCell ref="A14:B15"/>
    <mergeCell ref="AB17:AH18"/>
    <mergeCell ref="AK5:AL5"/>
    <mergeCell ref="D6:F6"/>
    <mergeCell ref="G6:K6"/>
    <mergeCell ref="L6:N6"/>
    <mergeCell ref="O6:P6"/>
    <mergeCell ref="R6:U6"/>
    <mergeCell ref="V6:W6"/>
    <mergeCell ref="X6:AA6"/>
    <mergeCell ref="AB6:AH6"/>
    <mergeCell ref="A19:B19"/>
    <mergeCell ref="C19:D19"/>
    <mergeCell ref="AD20:AE20"/>
    <mergeCell ref="AD21:AE21"/>
    <mergeCell ref="L19:M19"/>
    <mergeCell ref="AB19:AC19"/>
    <mergeCell ref="AD19:AE19"/>
    <mergeCell ref="AD4:AG4"/>
    <mergeCell ref="A5:C5"/>
    <mergeCell ref="D5:F5"/>
    <mergeCell ref="G5:T5"/>
    <mergeCell ref="U5:W5"/>
    <mergeCell ref="X5:Z5"/>
    <mergeCell ref="AA5:AC5"/>
    <mergeCell ref="AD5:AG5"/>
    <mergeCell ref="X4:Z4"/>
    <mergeCell ref="AB24:AC26"/>
    <mergeCell ref="O2:W2"/>
    <mergeCell ref="D4:F4"/>
    <mergeCell ref="G4:T4"/>
    <mergeCell ref="U4:W4"/>
    <mergeCell ref="S12:T13"/>
    <mergeCell ref="A13:B13"/>
    <mergeCell ref="C13:D13"/>
    <mergeCell ref="L13:M13"/>
    <mergeCell ref="S11:T11"/>
    <mergeCell ref="U11:V11"/>
    <mergeCell ref="A2:B2"/>
    <mergeCell ref="C2:G2"/>
    <mergeCell ref="J2:M2"/>
    <mergeCell ref="AA4:AC4"/>
    <mergeCell ref="C20:D20"/>
    <mergeCell ref="L20:M20"/>
    <mergeCell ref="U16:V16"/>
    <mergeCell ref="L16:M16"/>
    <mergeCell ref="A23:B23"/>
    <mergeCell ref="C23:D23"/>
    <mergeCell ref="L23:M23"/>
    <mergeCell ref="C21:D21"/>
    <mergeCell ref="L18:M18"/>
  </mergeCells>
  <phoneticPr fontId="3"/>
  <dataValidations count="51">
    <dataValidation allowBlank="1" showInputMessage="1" showErrorMessage="1" prompt="なかとんべつ" sqref="W13" xr:uid="{CE77CC09-88BA-46BD-AA35-7BE9BD3B524E}"/>
    <dataValidation allowBlank="1" showInputMessage="1" showErrorMessage="1" prompt="とみいそ" sqref="N14" xr:uid="{8362673D-2C10-4BE1-8C2C-37D457ACB1D5}"/>
    <dataValidation allowBlank="1" showInputMessage="1" showErrorMessage="1" prompt="ぬまかわ" sqref="N12" xr:uid="{7012A217-D023-4931-92FB-44A1C451A11F}"/>
    <dataValidation allowBlank="1" showInputMessage="1" showErrorMessage="1" prompt="るもい" sqref="E12" xr:uid="{E74293A6-1084-4EE2-9B68-14BF2E1EFB78}"/>
    <dataValidation allowBlank="1" showInputMessage="1" showErrorMessage="1" prompt="るもいにし" sqref="E11" xr:uid="{45EABFB0-53DD-43AE-994E-CC3B52781944}"/>
    <dataValidation allowBlank="1" showInputMessage="1" showErrorMessage="1" prompt="まがりふち" sqref="N11" xr:uid="{CA742638-7BAB-4C8D-8821-35EB50A4876F}"/>
    <dataValidation allowBlank="1" showInputMessage="1" showErrorMessage="1" prompt="けいほく" sqref="N13" xr:uid="{9183EAF3-6B55-4055-8D28-AB662BF1C42D}"/>
    <dataValidation allowBlank="1" showInputMessage="1" showErrorMessage="1" prompt="ましけ" sqref="E13" xr:uid="{0DE30449-DE00-46C8-81FF-E89EBFF13E89}"/>
    <dataValidation allowBlank="1" showInputMessage="1" showErrorMessage="1" prompt="とままえ" sqref="E22" xr:uid="{E179B5E8-C902-406F-B004-4A5BA844E0E8}"/>
    <dataValidation allowBlank="1" showInputMessage="1" showErrorMessage="1" prompt="こたんべつ" sqref="E21" xr:uid="{85DA8C21-D783-4D1B-9459-D25C4C1DFFBC}"/>
    <dataValidation allowBlank="1" showInputMessage="1" showErrorMessage="1" prompt="りきびるしてん" sqref="E20" xr:uid="{A5734ED3-2E55-4530-B1A4-2AB4A77160EC}"/>
    <dataValidation allowBlank="1" showInputMessage="1" showErrorMessage="1" prompt="とよとみ" sqref="E32" xr:uid="{28F215A0-48CE-4EA8-80A2-31B0CC684D82}"/>
    <dataValidation allowBlank="1" showInputMessage="1" showErrorMessage="1" prompt="てしお" sqref="E29" xr:uid="{E14C6CBF-8B80-4F6E-9233-5D068F40AC36}"/>
    <dataValidation allowBlank="1" showInputMessage="1" showErrorMessage="1" prompt="てしおありあけ" sqref="E24" xr:uid="{26074EED-962B-41BB-8F07-139170CAADE7}"/>
    <dataValidation allowBlank="1" showInputMessage="1" showErrorMessage="1" prompt="はぼろ" sqref="E23" xr:uid="{8E9365E7-8D47-4E32-B3EE-685313F8D8F6}"/>
    <dataValidation allowBlank="1" showInputMessage="1" showErrorMessage="1" prompt="ほろのべ" sqref="E31" xr:uid="{913B733D-4660-4E41-9067-9624FDF0AE4C}"/>
    <dataValidation allowBlank="1" showInputMessage="1" showErrorMessage="1" prompt="かぶとぬま" sqref="E33" xr:uid="{525AAFEC-0F3E-4FDB-A471-4EB61F1B9B88}"/>
    <dataValidation allowBlank="1" showInputMessage="1" showErrorMessage="1" prompt="といかんべつ" sqref="E30" xr:uid="{9BF79B73-41BB-4A7A-97DE-9AC5D552DC90}"/>
    <dataValidation allowBlank="1" showInputMessage="1" showErrorMessage="1" prompt="おぬぷない" sqref="E28" xr:uid="{E33CC71C-DF8B-40D7-9FDC-9CC153529721}"/>
    <dataValidation allowBlank="1" showInputMessage="1" showErrorMessage="1" prompt="えんべつ" sqref="E27" xr:uid="{B9B14A0A-4C0D-4B8E-85A3-E9B87F252D98}"/>
    <dataValidation allowBlank="1" showInputMessage="1" showErrorMessage="1" prompt="とよさき" sqref="E26" xr:uid="{EDB87124-FF5A-46F7-A90A-7247AD1EDD1B}"/>
    <dataValidation allowBlank="1" showInputMessage="1" showErrorMessage="1" prompt="しょさんべつ" sqref="E25" xr:uid="{FC1D7E3F-11C9-4F91-B925-140AFDCC9496}"/>
    <dataValidation allowBlank="1" showInputMessage="1" showErrorMessage="1" prompt="そうや" sqref="N15" xr:uid="{9E7E8E35-31F9-47E6-9B47-A6355AA681E3}"/>
    <dataValidation allowBlank="1" showInputMessage="1" showErrorMessage="1" prompt="ゆうち" sqref="N20" xr:uid="{A7A75FC6-1F04-4CEB-A19D-885AB7A68613}"/>
    <dataValidation allowBlank="1" showInputMessage="1" showErrorMessage="1" prompt="わっかない" sqref="N19" xr:uid="{C4FBDD6B-1938-407E-9750-01465674431A}"/>
    <dataValidation allowBlank="1" showInputMessage="1" showErrorMessage="1" prompt="わっかないひがし" sqref="N18" xr:uid="{92B339D4-4CB6-4397-B306-0681E7AB447A}"/>
    <dataValidation allowBlank="1" showInputMessage="1" showErrorMessage="1" prompt="そうやみさき" sqref="N17" xr:uid="{0932179D-E904-4F74-908F-1F1E5D1F2187}"/>
    <dataValidation allowBlank="1" showInputMessage="1" showErrorMessage="1" prompt="だいにきよはま" sqref="N16" xr:uid="{F5C4B1AC-F0E3-4420-833D-2EAE9CF9164D}"/>
    <dataValidation allowBlank="1" showInputMessage="1" showErrorMessage="1" prompt="はまおにしべつ" sqref="N24" xr:uid="{F65A4804-5A25-4DAD-B179-0F5D20046AF7}"/>
    <dataValidation allowBlank="1" showInputMessage="1" showErrorMessage="1" prompt="ちらいべつ" sqref="N25" xr:uid="{644688C3-8E19-404E-A5A6-7BF93F7764A3}"/>
    <dataValidation allowBlank="1" showInputMessage="1" showErrorMessage="1" prompt="おにしべつ" sqref="N23" xr:uid="{060EA175-76A6-4D83-9825-E288706AACF8}"/>
    <dataValidation allowBlank="1" showInputMessage="1" showErrorMessage="1" prompt="さるふつ" sqref="N22" xr:uid="{6B8FB91C-0A10-4970-AFEC-DAEE278D9E24}"/>
    <dataValidation allowBlank="1" showInputMessage="1" showErrorMessage="1" prompt="あさじの" sqref="N21" xr:uid="{B570BA69-0551-4C4F-99AD-1F66469DB865}"/>
    <dataValidation allowBlank="1" showInputMessage="1" showErrorMessage="1" prompt="はまとんべつ" sqref="W11" xr:uid="{5D809F7D-2FC8-40A0-8F34-B77F4281E011}"/>
    <dataValidation allowBlank="1" showInputMessage="1" showErrorMessage="1" prompt="うたのぼり" sqref="W15" xr:uid="{9DCCE896-86FC-4850-AC4B-44591ADA007C}"/>
    <dataValidation allowBlank="1" showInputMessage="1" showErrorMessage="1" prompt="しびうたん" sqref="W16" xr:uid="{9F26A18D-65E4-4842-9724-D75EDF554244}"/>
    <dataValidation allowBlank="1" showInputMessage="1" showErrorMessage="1" prompt="えさし" sqref="W14" xr:uid="{14A6CE85-49EB-4757-9C37-1708E5393E85}"/>
    <dataValidation allowBlank="1" showInputMessage="1" showErrorMessage="1" prompt="おびら" sqref="E14" xr:uid="{3449E9F3-9144-418A-AE67-73BF850F57DC}"/>
    <dataValidation allowBlank="1" showInputMessage="1" showErrorMessage="1" prompt="おにしか" sqref="E15" xr:uid="{544E5035-84C1-46E6-A124-6EE11FBED3D6}"/>
    <dataValidation type="whole" errorStyle="information" allowBlank="1" showErrorMessage="1" errorTitle="定数オーバー" error="定数オーバーです。" sqref="AH13:AH14 AH21 AH23:AH24" xr:uid="{5DA5D9D8-4149-40FB-A307-7BEFD38966CC}">
      <formula1>0</formula1>
      <formula2>AG13</formula2>
    </dataValidation>
    <dataValidation allowBlank="1" showInputMessage="1" showErrorMessage="1" prompt="やぎしり" sqref="AF14" xr:uid="{581EFD1B-4E70-47BF-9432-576E4AA48814}"/>
    <dataValidation allowBlank="1" showInputMessage="1" showErrorMessage="1" prompt="てうり" sqref="AF13" xr:uid="{78692DC2-F6AA-4F0E-A928-488D91505AEF}"/>
    <dataValidation allowBlank="1" showInputMessage="1" showErrorMessage="1" prompt="おにわき" sqref="AF21" xr:uid="{03D65172-2393-4282-85BD-2E54E549DB75}"/>
    <dataValidation allowBlank="1" showInputMessage="1" showErrorMessage="1" prompt="ふなどまり" sqref="AF26" xr:uid="{D7FA1C39-99B3-470A-A493-E928D4FDE026}"/>
    <dataValidation allowBlank="1" showInputMessage="1" showErrorMessage="1" prompt="かふかにし" sqref="AF25" xr:uid="{790F2E85-A53F-4906-A9C4-FD9BE31B9219}"/>
    <dataValidation allowBlank="1" showInputMessage="1" showErrorMessage="1" prompt="かふか" sqref="AF24" xr:uid="{E15F5CFA-C089-42BD-9F76-E01AB160D7AD}"/>
    <dataValidation allowBlank="1" showInputMessage="1" showErrorMessage="1" prompt="くつがた" sqref="AF23" xr:uid="{D239BC7A-576F-4D50-B827-FAC503E38A8D}"/>
    <dataValidation allowBlank="1" showInputMessage="1" showErrorMessage="1" prompt="せんぽうし" sqref="AF22" xr:uid="{F9209E17-7805-4092-B87C-A6103BD7B7D7}"/>
    <dataValidation allowBlank="1" showInputMessage="1" showErrorMessage="1" prompt="おしどまり" sqref="AF20" xr:uid="{5AB74C94-210F-4B67-806E-6AD97E9E42CB}"/>
    <dataValidation allowBlank="1" showInputMessage="1" showErrorMessage="1" prompt="しょうとんべつ" sqref="W12" xr:uid="{54EF10F2-7B98-4449-9A5B-3E8B319C4D1E}"/>
    <dataValidation type="whole" errorStyle="information" allowBlank="1" showInputMessage="1" showErrorMessage="1" errorTitle="定数オーバー" error="定数オーバーです。" sqref="Y11 P11:P14 P16:P25 Y13:Y15 G25:G33 G21:G23 G12:G13 G15" xr:uid="{10C5903B-7D46-4517-9D1F-2A36A107EC2E}">
      <formula1>0</formula1>
      <formula2>F11</formula2>
    </dataValidation>
  </dataValidations>
  <hyperlinks>
    <hyperlink ref="AK5" location="表紙!A1" display="表紙へ戻る" xr:uid="{6D54879E-2CB0-4DE4-9C0A-C1726920C0B2}"/>
    <hyperlink ref="AK7:AL7" location="変更履歴!A1" display="変更履歴へ" xr:uid="{B73B5127-E2A9-42AD-BDC6-956DF491453F}"/>
  </hyperlinks>
  <printOptions horizontalCentered="1" verticalCentered="1"/>
  <pageMargins left="0.19685039370078741" right="0.19685039370078741" top="0.31496062992125984" bottom="0.31496062992125984" header="0.19685039370078741" footer="0.19685039370078741"/>
  <pageSetup paperSize="9" scale="80" orientation="landscape" cellComments="asDisplayed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5D648-24B9-48F2-BB5E-2B081BD4FC8E}">
  <sheetPr>
    <pageSetUpPr fitToPage="1"/>
  </sheetPr>
  <dimension ref="A1:AM46"/>
  <sheetViews>
    <sheetView showGridLines="0" showZeros="0" view="pageBreakPreview" zoomScale="75" zoomScaleNormal="75" zoomScaleSheetLayoutView="75" workbookViewId="0"/>
  </sheetViews>
  <sheetFormatPr defaultColWidth="8.08203125" defaultRowHeight="12" customHeight="1"/>
  <cols>
    <col min="1" max="2" width="3.9140625" style="53" customWidth="1"/>
    <col min="3" max="4" width="2.6640625" style="53" customWidth="1"/>
    <col min="5" max="5" width="8.6640625" style="53" customWidth="1"/>
    <col min="6" max="6" width="6" style="53" customWidth="1"/>
    <col min="7" max="7" width="7.58203125" style="53" customWidth="1"/>
    <col min="8" max="8" width="8.9140625" style="53" hidden="1" customWidth="1"/>
    <col min="9" max="9" width="1.9140625" style="53" customWidth="1"/>
    <col min="10" max="11" width="3.9140625" style="53" customWidth="1"/>
    <col min="12" max="13" width="2.6640625" style="53" customWidth="1"/>
    <col min="14" max="14" width="8.6640625" style="53" customWidth="1"/>
    <col min="15" max="15" width="6" style="53" customWidth="1"/>
    <col min="16" max="16" width="7.58203125" style="53" customWidth="1"/>
    <col min="17" max="17" width="8.9140625" style="53" hidden="1" customWidth="1"/>
    <col min="18" max="18" width="1.9140625" style="53" customWidth="1"/>
    <col min="19" max="20" width="3.9140625" style="53" customWidth="1"/>
    <col min="21" max="22" width="2.6640625" style="53" customWidth="1"/>
    <col min="23" max="23" width="8.6640625" style="53" customWidth="1"/>
    <col min="24" max="24" width="6" style="53" customWidth="1"/>
    <col min="25" max="25" width="7.58203125" style="53" customWidth="1"/>
    <col min="26" max="26" width="8.9140625" style="53" hidden="1" customWidth="1"/>
    <col min="27" max="27" width="1.9140625" style="53" customWidth="1"/>
    <col min="28" max="29" width="3.9140625" style="53" customWidth="1"/>
    <col min="30" max="31" width="2.6640625" style="53" customWidth="1"/>
    <col min="32" max="32" width="8.6640625" style="53" customWidth="1"/>
    <col min="33" max="33" width="6" style="53" customWidth="1"/>
    <col min="34" max="34" width="7.58203125" style="53" customWidth="1"/>
    <col min="35" max="35" width="8.9140625" style="53" hidden="1" customWidth="1"/>
    <col min="36" max="36" width="1.9140625" style="53" customWidth="1"/>
    <col min="37" max="39" width="8.08203125" style="53"/>
    <col min="40" max="40" width="8.08203125" style="53" customWidth="1"/>
    <col min="41" max="16384" width="8.08203125" style="53"/>
  </cols>
  <sheetData>
    <row r="1" spans="1:39" ht="3.75" customHeight="1">
      <c r="A1" s="95"/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132"/>
      <c r="AA1" s="132"/>
      <c r="AB1" s="132"/>
      <c r="AC1" s="132"/>
      <c r="AD1" s="95"/>
      <c r="AE1" s="95"/>
      <c r="AF1" s="95"/>
      <c r="AG1" s="95"/>
      <c r="AH1" s="95"/>
      <c r="AI1" s="95"/>
      <c r="AJ1" s="95"/>
      <c r="AK1" s="95"/>
      <c r="AL1" s="95"/>
    </row>
    <row r="2" spans="1:39" ht="18" customHeight="1">
      <c r="A2" s="560">
        <v>9</v>
      </c>
      <c r="B2" s="561"/>
      <c r="C2" s="562" t="s">
        <v>1320</v>
      </c>
      <c r="D2" s="563"/>
      <c r="E2" s="563"/>
      <c r="F2" s="563"/>
      <c r="G2" s="563"/>
      <c r="H2" s="151"/>
      <c r="I2" s="95"/>
      <c r="J2" s="780">
        <v>46174</v>
      </c>
      <c r="K2" s="780"/>
      <c r="L2" s="780"/>
      <c r="M2" s="780"/>
      <c r="N2" s="430"/>
      <c r="O2" s="565" t="s">
        <v>92</v>
      </c>
      <c r="P2" s="565"/>
      <c r="Q2" s="565"/>
      <c r="R2" s="565"/>
      <c r="S2" s="565"/>
      <c r="T2" s="565"/>
      <c r="U2" s="565"/>
      <c r="V2" s="565"/>
      <c r="W2" s="565"/>
      <c r="X2" s="95"/>
      <c r="Y2" s="3" t="s">
        <v>93</v>
      </c>
      <c r="Z2" s="95"/>
      <c r="AA2" s="95"/>
      <c r="AB2" s="95"/>
      <c r="AC2" s="95"/>
      <c r="AD2" s="95"/>
      <c r="AE2" s="95"/>
      <c r="AF2" s="96"/>
      <c r="AG2" s="97"/>
      <c r="AH2" s="98" t="s">
        <v>94</v>
      </c>
      <c r="AI2" s="95"/>
      <c r="AJ2" s="95"/>
      <c r="AK2" s="95"/>
      <c r="AL2" s="95"/>
    </row>
    <row r="3" spans="1:39" ht="4.5" customHeight="1" thickBot="1">
      <c r="A3" s="130"/>
      <c r="B3" s="130"/>
      <c r="C3" s="130"/>
      <c r="D3" s="130"/>
      <c r="E3" s="130"/>
      <c r="F3" s="130"/>
      <c r="G3" s="130"/>
      <c r="H3" s="132">
        <v>201</v>
      </c>
      <c r="I3" s="3"/>
      <c r="J3" s="3"/>
      <c r="K3" s="3"/>
      <c r="L3" s="3"/>
      <c r="M3" s="3"/>
      <c r="N3" s="3"/>
      <c r="O3" s="3"/>
      <c r="P3" s="3"/>
      <c r="Q3" s="3"/>
      <c r="R3" s="132"/>
      <c r="S3" s="3"/>
      <c r="T3" s="3"/>
      <c r="U3" s="3"/>
      <c r="V3" s="3"/>
      <c r="W3" s="3"/>
      <c r="X3" s="3"/>
      <c r="Y3" s="3"/>
      <c r="Z3" s="152"/>
      <c r="AA3" s="132"/>
      <c r="AB3" s="132"/>
      <c r="AC3" s="132"/>
      <c r="AD3" s="3"/>
      <c r="AE3" s="3"/>
      <c r="AF3" s="3"/>
      <c r="AG3" s="3"/>
      <c r="AH3" s="3"/>
      <c r="AI3" s="3"/>
      <c r="AJ3" s="3"/>
      <c r="AK3" s="3"/>
      <c r="AL3" s="3"/>
    </row>
    <row r="4" spans="1:39" ht="13.5" customHeight="1" thickTop="1">
      <c r="A4" s="100" t="s">
        <v>95</v>
      </c>
      <c r="B4" s="101"/>
      <c r="C4" s="102"/>
      <c r="D4" s="566" t="s">
        <v>96</v>
      </c>
      <c r="E4" s="567"/>
      <c r="F4" s="568"/>
      <c r="G4" s="566" t="s">
        <v>97</v>
      </c>
      <c r="H4" s="567"/>
      <c r="I4" s="567"/>
      <c r="J4" s="567"/>
      <c r="K4" s="567"/>
      <c r="L4" s="567"/>
      <c r="M4" s="567"/>
      <c r="N4" s="567"/>
      <c r="O4" s="567"/>
      <c r="P4" s="567"/>
      <c r="Q4" s="567"/>
      <c r="R4" s="567"/>
      <c r="S4" s="567"/>
      <c r="T4" s="567"/>
      <c r="U4" s="569" t="s">
        <v>333</v>
      </c>
      <c r="V4" s="567"/>
      <c r="W4" s="567"/>
      <c r="X4" s="566" t="s">
        <v>99</v>
      </c>
      <c r="Y4" s="567"/>
      <c r="Z4" s="607"/>
      <c r="AA4" s="608" t="s">
        <v>4</v>
      </c>
      <c r="AB4" s="609"/>
      <c r="AC4" s="609"/>
      <c r="AD4" s="609" t="s">
        <v>100</v>
      </c>
      <c r="AE4" s="609"/>
      <c r="AF4" s="609"/>
      <c r="AG4" s="609"/>
      <c r="AH4" s="103" t="s">
        <v>101</v>
      </c>
      <c r="AI4" s="132"/>
      <c r="AJ4" s="132"/>
      <c r="AK4" s="132"/>
      <c r="AL4" s="132"/>
    </row>
    <row r="5" spans="1:39" ht="24.75" customHeight="1" thickBot="1">
      <c r="A5" s="572"/>
      <c r="B5" s="573"/>
      <c r="C5" s="574"/>
      <c r="D5" s="575" t="str">
        <f>表紙!E5</f>
        <v/>
      </c>
      <c r="E5" s="576"/>
      <c r="F5" s="576"/>
      <c r="G5" s="577">
        <f>表紙!D6</f>
        <v>0</v>
      </c>
      <c r="H5" s="578"/>
      <c r="I5" s="578"/>
      <c r="J5" s="578"/>
      <c r="K5" s="578"/>
      <c r="L5" s="578"/>
      <c r="M5" s="578"/>
      <c r="N5" s="578"/>
      <c r="O5" s="578"/>
      <c r="P5" s="578"/>
      <c r="Q5" s="578"/>
      <c r="R5" s="578"/>
      <c r="S5" s="578"/>
      <c r="T5" s="578"/>
      <c r="U5" s="579">
        <f>表紙!D7</f>
        <v>0</v>
      </c>
      <c r="V5" s="580"/>
      <c r="W5" s="580"/>
      <c r="X5" s="623">
        <f>表紙!D8</f>
        <v>0</v>
      </c>
      <c r="Y5" s="624"/>
      <c r="Z5" s="625"/>
      <c r="AA5" s="626">
        <f>表紙!K4</f>
        <v>0</v>
      </c>
      <c r="AB5" s="627"/>
      <c r="AC5" s="627"/>
      <c r="AD5" s="622">
        <f>表紙!L4</f>
        <v>0</v>
      </c>
      <c r="AE5" s="622"/>
      <c r="AF5" s="622"/>
      <c r="AG5" s="622"/>
      <c r="AH5" s="104">
        <f>表紙!P4</f>
        <v>0</v>
      </c>
      <c r="AI5" s="95"/>
      <c r="AJ5" s="95"/>
      <c r="AK5" s="610" t="s">
        <v>102</v>
      </c>
      <c r="AL5" s="610"/>
    </row>
    <row r="6" spans="1:39" ht="13.5" customHeight="1" thickTop="1">
      <c r="A6" s="100" t="s">
        <v>103</v>
      </c>
      <c r="B6" s="101"/>
      <c r="C6" s="102"/>
      <c r="D6" s="566" t="s">
        <v>104</v>
      </c>
      <c r="E6" s="567"/>
      <c r="F6" s="568"/>
      <c r="G6" s="566" t="s">
        <v>105</v>
      </c>
      <c r="H6" s="567"/>
      <c r="I6" s="567"/>
      <c r="J6" s="567"/>
      <c r="K6" s="568"/>
      <c r="L6" s="700"/>
      <c r="M6" s="701"/>
      <c r="N6" s="701"/>
      <c r="O6" s="697" t="s">
        <v>335</v>
      </c>
      <c r="P6" s="699"/>
      <c r="Q6" s="153"/>
      <c r="R6" s="701"/>
      <c r="S6" s="701"/>
      <c r="T6" s="701"/>
      <c r="U6" s="702"/>
      <c r="V6" s="700"/>
      <c r="W6" s="701"/>
      <c r="X6" s="566" t="s">
        <v>106</v>
      </c>
      <c r="Y6" s="567"/>
      <c r="Z6" s="567"/>
      <c r="AA6" s="628"/>
      <c r="AB6" s="629" t="s">
        <v>107</v>
      </c>
      <c r="AC6" s="630"/>
      <c r="AD6" s="630"/>
      <c r="AE6" s="630"/>
      <c r="AF6" s="630"/>
      <c r="AG6" s="630"/>
      <c r="AH6" s="631"/>
      <c r="AI6" s="132"/>
      <c r="AJ6" s="132"/>
      <c r="AK6" s="132"/>
      <c r="AL6" s="132"/>
    </row>
    <row r="7" spans="1:39" ht="24.75" customHeight="1" thickBot="1">
      <c r="A7" s="614"/>
      <c r="B7" s="615"/>
      <c r="C7" s="616"/>
      <c r="D7" s="617">
        <f>表紙!J25</f>
        <v>0</v>
      </c>
      <c r="E7" s="618"/>
      <c r="F7" s="619"/>
      <c r="G7" s="617">
        <f>O7</f>
        <v>0</v>
      </c>
      <c r="H7" s="618"/>
      <c r="I7" s="618"/>
      <c r="J7" s="618"/>
      <c r="K7" s="619"/>
      <c r="L7" s="834"/>
      <c r="M7" s="835"/>
      <c r="N7" s="836"/>
      <c r="O7" s="785">
        <f>SUM(G11:G22,P11:P28,Y11:Y18,AH11:AH24)</f>
        <v>0</v>
      </c>
      <c r="P7" s="787"/>
      <c r="Q7" s="154"/>
      <c r="R7" s="894"/>
      <c r="S7" s="894"/>
      <c r="T7" s="894"/>
      <c r="U7" s="782"/>
      <c r="V7" s="781"/>
      <c r="W7" s="782"/>
      <c r="X7" s="620">
        <f>表紙!D9</f>
        <v>0</v>
      </c>
      <c r="Y7" s="621"/>
      <c r="Z7" s="621"/>
      <c r="AA7" s="621"/>
      <c r="AB7" s="632">
        <f>表紙!D10</f>
        <v>0</v>
      </c>
      <c r="AC7" s="580"/>
      <c r="AD7" s="580"/>
      <c r="AE7" s="580"/>
      <c r="AF7" s="580"/>
      <c r="AG7" s="580"/>
      <c r="AH7" s="633"/>
      <c r="AI7" s="95"/>
      <c r="AJ7" s="95"/>
      <c r="AK7" s="610" t="s">
        <v>108</v>
      </c>
      <c r="AL7" s="610"/>
    </row>
    <row r="8" spans="1:39" ht="15" hidden="1" customHeight="1">
      <c r="A8" s="114"/>
      <c r="B8" s="114"/>
      <c r="C8" s="9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2"/>
      <c r="P8" s="112"/>
      <c r="Q8" s="52"/>
      <c r="R8" s="112"/>
      <c r="S8" s="112"/>
      <c r="T8" s="112"/>
      <c r="U8" s="112"/>
      <c r="V8" s="112"/>
      <c r="W8" s="112"/>
      <c r="X8" s="95"/>
      <c r="Y8" s="95"/>
      <c r="Z8" s="95"/>
      <c r="AA8" s="95"/>
      <c r="AB8" s="95"/>
      <c r="AC8" s="117"/>
      <c r="AD8" s="117"/>
      <c r="AE8" s="117"/>
      <c r="AF8" s="95"/>
      <c r="AG8" s="95"/>
      <c r="AH8" s="95"/>
      <c r="AI8" s="95"/>
      <c r="AJ8" s="95"/>
      <c r="AK8" s="3"/>
      <c r="AL8" s="3"/>
    </row>
    <row r="9" spans="1:39" ht="15.75" customHeight="1">
      <c r="A9" s="156" t="s">
        <v>1321</v>
      </c>
      <c r="B9" s="117"/>
      <c r="C9" s="117"/>
      <c r="D9" s="117"/>
      <c r="E9" s="117"/>
      <c r="F9" s="192"/>
      <c r="G9" s="156"/>
      <c r="H9" s="117"/>
      <c r="I9" s="117"/>
      <c r="J9" s="117" t="s">
        <v>1322</v>
      </c>
      <c r="K9" s="117"/>
      <c r="L9" s="117"/>
      <c r="M9" s="117"/>
      <c r="N9" s="117"/>
      <c r="O9" s="181"/>
      <c r="P9" s="117"/>
      <c r="Q9" s="117"/>
      <c r="R9" s="117"/>
      <c r="S9" s="156" t="s">
        <v>1323</v>
      </c>
      <c r="T9" s="117"/>
      <c r="U9" s="117"/>
      <c r="V9" s="117"/>
      <c r="W9" s="117"/>
      <c r="X9" s="192"/>
      <c r="Y9" s="117"/>
      <c r="Z9" s="117"/>
      <c r="AA9" s="117"/>
      <c r="AB9" s="156" t="s">
        <v>1324</v>
      </c>
      <c r="AC9" s="117"/>
      <c r="AD9" s="117"/>
      <c r="AE9" s="117"/>
      <c r="AF9" s="117"/>
      <c r="AG9" s="192"/>
      <c r="AH9" s="117"/>
      <c r="AI9" s="132"/>
      <c r="AJ9" s="132"/>
      <c r="AK9" s="132"/>
      <c r="AL9" s="132"/>
    </row>
    <row r="10" spans="1:39" ht="15.75" customHeight="1">
      <c r="A10" s="706" t="s">
        <v>340</v>
      </c>
      <c r="B10" s="707"/>
      <c r="C10" s="721" t="s">
        <v>4</v>
      </c>
      <c r="D10" s="707"/>
      <c r="E10" s="159" t="s">
        <v>112</v>
      </c>
      <c r="F10" s="162" t="s">
        <v>341</v>
      </c>
      <c r="G10" s="163" t="s">
        <v>114</v>
      </c>
      <c r="H10" s="132"/>
      <c r="I10" s="132"/>
      <c r="J10" s="706" t="s">
        <v>340</v>
      </c>
      <c r="K10" s="707"/>
      <c r="L10" s="721" t="s">
        <v>4</v>
      </c>
      <c r="M10" s="707"/>
      <c r="N10" s="159" t="s">
        <v>112</v>
      </c>
      <c r="O10" s="162" t="s">
        <v>341</v>
      </c>
      <c r="P10" s="163" t="s">
        <v>114</v>
      </c>
      <c r="Q10" s="132"/>
      <c r="R10" s="132"/>
      <c r="S10" s="706" t="s">
        <v>340</v>
      </c>
      <c r="T10" s="707"/>
      <c r="U10" s="721" t="s">
        <v>4</v>
      </c>
      <c r="V10" s="707"/>
      <c r="W10" s="159" t="s">
        <v>112</v>
      </c>
      <c r="X10" s="162" t="s">
        <v>341</v>
      </c>
      <c r="Y10" s="163" t="s">
        <v>114</v>
      </c>
      <c r="Z10" s="281"/>
      <c r="AA10" s="132"/>
      <c r="AB10" s="706" t="s">
        <v>340</v>
      </c>
      <c r="AC10" s="707"/>
      <c r="AD10" s="721" t="s">
        <v>4</v>
      </c>
      <c r="AE10" s="707"/>
      <c r="AF10" s="159" t="s">
        <v>112</v>
      </c>
      <c r="AG10" s="162" t="s">
        <v>341</v>
      </c>
      <c r="AH10" s="163" t="s">
        <v>114</v>
      </c>
      <c r="AI10" s="132"/>
      <c r="AJ10" s="132"/>
      <c r="AK10" s="117"/>
      <c r="AL10" s="117"/>
    </row>
    <row r="11" spans="1:39" ht="15.75" customHeight="1">
      <c r="A11" s="676" t="s">
        <v>1325</v>
      </c>
      <c r="B11" s="677"/>
      <c r="C11" s="790">
        <v>19020</v>
      </c>
      <c r="D11" s="680"/>
      <c r="E11" s="392" t="s">
        <v>1326</v>
      </c>
      <c r="F11" s="477">
        <v>850</v>
      </c>
      <c r="G11" s="167"/>
      <c r="H11" s="194" t="s">
        <v>1327</v>
      </c>
      <c r="I11" s="200"/>
      <c r="J11" s="1000" t="s">
        <v>1328</v>
      </c>
      <c r="K11" s="1001"/>
      <c r="L11" s="674">
        <v>19160</v>
      </c>
      <c r="M11" s="680"/>
      <c r="N11" s="392" t="s">
        <v>1329</v>
      </c>
      <c r="O11" s="477">
        <v>175</v>
      </c>
      <c r="P11" s="234"/>
      <c r="Q11" s="194" t="s">
        <v>1330</v>
      </c>
      <c r="R11" s="200"/>
      <c r="S11" s="676" t="s">
        <v>1331</v>
      </c>
      <c r="T11" s="677"/>
      <c r="U11" s="674">
        <v>31260</v>
      </c>
      <c r="V11" s="680"/>
      <c r="W11" s="122" t="s">
        <v>1332</v>
      </c>
      <c r="X11" s="477">
        <v>165</v>
      </c>
      <c r="Y11" s="234"/>
      <c r="Z11" s="194" t="s">
        <v>1333</v>
      </c>
      <c r="AA11" s="132"/>
      <c r="AB11" s="676" t="s">
        <v>1334</v>
      </c>
      <c r="AC11" s="677"/>
      <c r="AD11" s="963">
        <v>31110</v>
      </c>
      <c r="AE11" s="990"/>
      <c r="AF11" s="386" t="s">
        <v>1335</v>
      </c>
      <c r="AG11" s="973" t="s">
        <v>1336</v>
      </c>
      <c r="AH11" s="974"/>
      <c r="AI11" s="132" t="s">
        <v>1337</v>
      </c>
      <c r="AJ11" s="132"/>
      <c r="AK11" s="117"/>
      <c r="AL11" s="181"/>
      <c r="AM11" s="118"/>
    </row>
    <row r="12" spans="1:39" ht="15.75" customHeight="1">
      <c r="A12" s="670"/>
      <c r="B12" s="671"/>
      <c r="C12" s="793">
        <v>19030</v>
      </c>
      <c r="D12" s="729"/>
      <c r="E12" s="373" t="s">
        <v>1338</v>
      </c>
      <c r="F12" s="195">
        <v>25</v>
      </c>
      <c r="G12" s="167"/>
      <c r="H12" s="194" t="s">
        <v>1339</v>
      </c>
      <c r="I12" s="200"/>
      <c r="J12" s="1002"/>
      <c r="K12" s="1003"/>
      <c r="L12" s="666">
        <v>19170</v>
      </c>
      <c r="M12" s="729"/>
      <c r="N12" s="373" t="s">
        <v>1340</v>
      </c>
      <c r="O12" s="195">
        <v>65</v>
      </c>
      <c r="P12" s="167"/>
      <c r="Q12" s="194" t="s">
        <v>1341</v>
      </c>
      <c r="R12" s="200"/>
      <c r="S12" s="670"/>
      <c r="T12" s="671"/>
      <c r="U12" s="666">
        <v>31010</v>
      </c>
      <c r="V12" s="729"/>
      <c r="W12" s="126" t="s">
        <v>1342</v>
      </c>
      <c r="X12" s="391">
        <v>350</v>
      </c>
      <c r="Y12" s="167"/>
      <c r="Z12" s="194" t="s">
        <v>1343</v>
      </c>
      <c r="AA12" s="132"/>
      <c r="AB12" s="670"/>
      <c r="AC12" s="671"/>
      <c r="AD12" s="666">
        <v>31120</v>
      </c>
      <c r="AE12" s="729"/>
      <c r="AF12" s="375" t="s">
        <v>1344</v>
      </c>
      <c r="AG12" s="391">
        <v>895</v>
      </c>
      <c r="AH12" s="167"/>
      <c r="AI12" s="132" t="s">
        <v>1345</v>
      </c>
      <c r="AJ12" s="132"/>
      <c r="AK12" s="117"/>
      <c r="AL12" s="181"/>
      <c r="AM12" s="118"/>
    </row>
    <row r="13" spans="1:39" ht="15.75" customHeight="1">
      <c r="A13" s="670"/>
      <c r="B13" s="671"/>
      <c r="C13" s="793">
        <v>19040</v>
      </c>
      <c r="D13" s="729"/>
      <c r="E13" s="375" t="s">
        <v>1346</v>
      </c>
      <c r="F13" s="195">
        <v>235</v>
      </c>
      <c r="G13" s="167"/>
      <c r="H13" s="194" t="s">
        <v>1347</v>
      </c>
      <c r="I13" s="200"/>
      <c r="J13" s="1002"/>
      <c r="K13" s="1003"/>
      <c r="L13" s="666">
        <v>19180</v>
      </c>
      <c r="M13" s="729"/>
      <c r="N13" s="375" t="s">
        <v>1348</v>
      </c>
      <c r="O13" s="195">
        <v>140</v>
      </c>
      <c r="P13" s="167"/>
      <c r="Q13" s="194" t="s">
        <v>1349</v>
      </c>
      <c r="R13" s="200"/>
      <c r="S13" s="670"/>
      <c r="T13" s="671"/>
      <c r="U13" s="666">
        <v>31030</v>
      </c>
      <c r="V13" s="729"/>
      <c r="W13" s="126" t="s">
        <v>1350</v>
      </c>
      <c r="X13" s="391">
        <v>3470</v>
      </c>
      <c r="Y13" s="167"/>
      <c r="Z13" s="194" t="s">
        <v>1351</v>
      </c>
      <c r="AA13" s="132"/>
      <c r="AB13" s="670"/>
      <c r="AC13" s="671"/>
      <c r="AD13" s="666">
        <v>31130</v>
      </c>
      <c r="AE13" s="729"/>
      <c r="AF13" s="373" t="s">
        <v>1352</v>
      </c>
      <c r="AG13" s="195">
        <v>65</v>
      </c>
      <c r="AH13" s="167"/>
      <c r="AI13" s="132" t="s">
        <v>1353</v>
      </c>
      <c r="AJ13" s="132"/>
      <c r="AK13" s="117"/>
      <c r="AL13" s="181"/>
    </row>
    <row r="14" spans="1:39" ht="15.75" customHeight="1">
      <c r="A14" s="670"/>
      <c r="B14" s="671"/>
      <c r="C14" s="666">
        <v>19060</v>
      </c>
      <c r="D14" s="762"/>
      <c r="E14" s="375" t="s">
        <v>1354</v>
      </c>
      <c r="F14" s="195">
        <v>3040</v>
      </c>
      <c r="G14" s="167"/>
      <c r="H14" s="194" t="s">
        <v>1355</v>
      </c>
      <c r="I14" s="200"/>
      <c r="J14" s="727"/>
      <c r="K14" s="728"/>
      <c r="L14" s="666">
        <v>19190</v>
      </c>
      <c r="M14" s="729"/>
      <c r="N14" s="375" t="s">
        <v>1356</v>
      </c>
      <c r="O14" s="195">
        <v>865</v>
      </c>
      <c r="P14" s="167"/>
      <c r="Q14" s="194" t="s">
        <v>1357</v>
      </c>
      <c r="R14" s="200"/>
      <c r="S14" s="670"/>
      <c r="T14" s="671"/>
      <c r="U14" s="666">
        <v>31040</v>
      </c>
      <c r="V14" s="729"/>
      <c r="W14" s="126" t="s">
        <v>1358</v>
      </c>
      <c r="X14" s="391">
        <v>135</v>
      </c>
      <c r="Y14" s="167"/>
      <c r="Z14" s="194" t="s">
        <v>1359</v>
      </c>
      <c r="AA14" s="132"/>
      <c r="AB14" s="794" t="s">
        <v>1360</v>
      </c>
      <c r="AC14" s="802"/>
      <c r="AD14" s="666">
        <v>31060</v>
      </c>
      <c r="AE14" s="729"/>
      <c r="AF14" s="375" t="s">
        <v>1361</v>
      </c>
      <c r="AG14" s="195">
        <v>55</v>
      </c>
      <c r="AH14" s="167"/>
      <c r="AI14" s="132" t="s">
        <v>1362</v>
      </c>
      <c r="AJ14" s="132"/>
      <c r="AK14" s="117"/>
      <c r="AL14" s="181"/>
    </row>
    <row r="15" spans="1:39" ht="15.75" customHeight="1">
      <c r="A15" s="670"/>
      <c r="B15" s="671"/>
      <c r="C15" s="666">
        <v>19070</v>
      </c>
      <c r="D15" s="762"/>
      <c r="E15" s="375" t="s">
        <v>1363</v>
      </c>
      <c r="F15" s="195">
        <v>3245</v>
      </c>
      <c r="G15" s="167"/>
      <c r="H15" s="194" t="s">
        <v>1364</v>
      </c>
      <c r="I15" s="200"/>
      <c r="J15" s="794" t="s">
        <v>1365</v>
      </c>
      <c r="K15" s="802"/>
      <c r="L15" s="666">
        <v>19210</v>
      </c>
      <c r="M15" s="729"/>
      <c r="N15" s="375" t="s">
        <v>1366</v>
      </c>
      <c r="O15" s="195">
        <v>2005</v>
      </c>
      <c r="P15" s="167"/>
      <c r="Q15" s="194" t="s">
        <v>1367</v>
      </c>
      <c r="R15" s="286"/>
      <c r="S15" s="670"/>
      <c r="T15" s="671"/>
      <c r="U15" s="666">
        <v>31050</v>
      </c>
      <c r="V15" s="729"/>
      <c r="W15" s="126" t="s">
        <v>1368</v>
      </c>
      <c r="X15" s="391">
        <v>280</v>
      </c>
      <c r="Y15" s="167"/>
      <c r="Z15" s="194" t="s">
        <v>1369</v>
      </c>
      <c r="AA15" s="132"/>
      <c r="AB15" s="670"/>
      <c r="AC15" s="671"/>
      <c r="AD15" s="666">
        <v>31070</v>
      </c>
      <c r="AE15" s="729"/>
      <c r="AF15" s="375" t="s">
        <v>1370</v>
      </c>
      <c r="AG15" s="195">
        <v>175</v>
      </c>
      <c r="AH15" s="167"/>
      <c r="AI15" s="132" t="s">
        <v>1371</v>
      </c>
      <c r="AJ15" s="132"/>
      <c r="AK15" s="117"/>
      <c r="AL15" s="132"/>
    </row>
    <row r="16" spans="1:39" ht="15.75" customHeight="1">
      <c r="A16" s="670"/>
      <c r="B16" s="671"/>
      <c r="C16" s="666">
        <v>19080</v>
      </c>
      <c r="D16" s="762"/>
      <c r="E16" s="375" t="s">
        <v>1372</v>
      </c>
      <c r="F16" s="195">
        <v>3760</v>
      </c>
      <c r="G16" s="167"/>
      <c r="H16" s="194" t="s">
        <v>1373</v>
      </c>
      <c r="I16" s="200"/>
      <c r="J16" s="794" t="s">
        <v>1374</v>
      </c>
      <c r="K16" s="802"/>
      <c r="L16" s="666">
        <v>19220</v>
      </c>
      <c r="M16" s="729"/>
      <c r="N16" s="375" t="s">
        <v>1375</v>
      </c>
      <c r="O16" s="195">
        <v>860</v>
      </c>
      <c r="P16" s="167"/>
      <c r="Q16" s="194" t="s">
        <v>1376</v>
      </c>
      <c r="R16" s="132"/>
      <c r="S16" s="794" t="s">
        <v>1377</v>
      </c>
      <c r="T16" s="802"/>
      <c r="U16" s="666">
        <v>31230</v>
      </c>
      <c r="V16" s="729"/>
      <c r="W16" s="126" t="s">
        <v>1378</v>
      </c>
      <c r="X16" s="391">
        <v>555</v>
      </c>
      <c r="Y16" s="167"/>
      <c r="Z16" s="194" t="s">
        <v>1379</v>
      </c>
      <c r="AA16" s="132"/>
      <c r="AB16" s="794" t="s">
        <v>1380</v>
      </c>
      <c r="AC16" s="802"/>
      <c r="AD16" s="666">
        <v>31090</v>
      </c>
      <c r="AE16" s="729"/>
      <c r="AF16" s="375" t="s">
        <v>1381</v>
      </c>
      <c r="AG16" s="195">
        <v>865</v>
      </c>
      <c r="AH16" s="167"/>
      <c r="AI16" s="132" t="s">
        <v>1382</v>
      </c>
      <c r="AJ16" s="132"/>
      <c r="AK16" s="117"/>
      <c r="AL16" s="132"/>
    </row>
    <row r="17" spans="1:38" ht="15.75" customHeight="1">
      <c r="A17" s="670"/>
      <c r="B17" s="671"/>
      <c r="C17" s="666">
        <v>19100</v>
      </c>
      <c r="D17" s="762"/>
      <c r="E17" s="375" t="s">
        <v>1383</v>
      </c>
      <c r="F17" s="195">
        <v>2180</v>
      </c>
      <c r="G17" s="167"/>
      <c r="H17" s="194" t="s">
        <v>1384</v>
      </c>
      <c r="I17" s="200"/>
      <c r="J17" s="794" t="s">
        <v>1385</v>
      </c>
      <c r="K17" s="802"/>
      <c r="L17" s="666">
        <v>19240</v>
      </c>
      <c r="M17" s="729"/>
      <c r="N17" s="375" t="s">
        <v>1386</v>
      </c>
      <c r="O17" s="195">
        <v>1070</v>
      </c>
      <c r="P17" s="167"/>
      <c r="Q17" s="194" t="s">
        <v>1387</v>
      </c>
      <c r="R17" s="132"/>
      <c r="S17" s="670"/>
      <c r="T17" s="671"/>
      <c r="U17" s="666">
        <v>31240</v>
      </c>
      <c r="V17" s="729"/>
      <c r="W17" s="126" t="s">
        <v>1388</v>
      </c>
      <c r="X17" s="391">
        <v>1375</v>
      </c>
      <c r="Y17" s="167"/>
      <c r="Z17" s="194" t="s">
        <v>1389</v>
      </c>
      <c r="AA17" s="132"/>
      <c r="AB17" s="670"/>
      <c r="AC17" s="671"/>
      <c r="AD17" s="684">
        <v>31100</v>
      </c>
      <c r="AE17" s="779"/>
      <c r="AF17" s="134" t="s">
        <v>1390</v>
      </c>
      <c r="AG17" s="991" t="s">
        <v>1391</v>
      </c>
      <c r="AH17" s="992"/>
      <c r="AI17" s="132"/>
      <c r="AJ17" s="132"/>
      <c r="AK17" s="117"/>
      <c r="AL17" s="132"/>
    </row>
    <row r="18" spans="1:38" ht="15.75" customHeight="1">
      <c r="A18" s="670"/>
      <c r="B18" s="671"/>
      <c r="C18" s="666">
        <v>19090</v>
      </c>
      <c r="D18" s="762"/>
      <c r="E18" s="373" t="s">
        <v>1392</v>
      </c>
      <c r="F18" s="195">
        <v>145</v>
      </c>
      <c r="G18" s="167"/>
      <c r="H18" s="194" t="s">
        <v>1393</v>
      </c>
      <c r="I18" s="200"/>
      <c r="J18" s="670"/>
      <c r="K18" s="671"/>
      <c r="L18" s="666">
        <v>19310</v>
      </c>
      <c r="M18" s="729"/>
      <c r="N18" s="375" t="s">
        <v>1394</v>
      </c>
      <c r="O18" s="195">
        <v>360</v>
      </c>
      <c r="P18" s="167"/>
      <c r="Q18" s="194" t="s">
        <v>1395</v>
      </c>
      <c r="R18" s="132"/>
      <c r="S18" s="672"/>
      <c r="T18" s="673"/>
      <c r="U18" s="846">
        <v>31250</v>
      </c>
      <c r="V18" s="965"/>
      <c r="W18" s="287" t="s">
        <v>1396</v>
      </c>
      <c r="X18" s="991" t="s">
        <v>1397</v>
      </c>
      <c r="Y18" s="992"/>
      <c r="Z18" s="194"/>
      <c r="AA18" s="132"/>
      <c r="AB18" s="794" t="s">
        <v>1398</v>
      </c>
      <c r="AC18" s="802"/>
      <c r="AD18" s="666">
        <v>31140</v>
      </c>
      <c r="AE18" s="729"/>
      <c r="AF18" s="375" t="s">
        <v>1641</v>
      </c>
      <c r="AG18" s="195">
        <v>1685</v>
      </c>
      <c r="AH18" s="167"/>
      <c r="AI18" s="132" t="s">
        <v>1399</v>
      </c>
      <c r="AJ18" s="132"/>
      <c r="AK18" s="117"/>
      <c r="AL18" s="132"/>
    </row>
    <row r="19" spans="1:38" ht="15.75" customHeight="1">
      <c r="A19" s="670"/>
      <c r="B19" s="671"/>
      <c r="C19" s="666">
        <v>19140</v>
      </c>
      <c r="D19" s="762"/>
      <c r="E19" s="393" t="s">
        <v>1400</v>
      </c>
      <c r="F19" s="216">
        <v>875</v>
      </c>
      <c r="G19" s="184"/>
      <c r="H19" s="194" t="s">
        <v>1401</v>
      </c>
      <c r="I19" s="200"/>
      <c r="J19" s="794" t="s">
        <v>1402</v>
      </c>
      <c r="K19" s="802"/>
      <c r="L19" s="692">
        <v>19250</v>
      </c>
      <c r="M19" s="732"/>
      <c r="N19" s="394" t="s">
        <v>1403</v>
      </c>
      <c r="O19" s="193">
        <v>1360</v>
      </c>
      <c r="P19" s="166"/>
      <c r="Q19" s="194" t="s">
        <v>1404</v>
      </c>
      <c r="R19" s="132"/>
      <c r="S19" s="132"/>
      <c r="T19" s="204"/>
      <c r="U19" s="204"/>
      <c r="V19" s="204"/>
      <c r="W19" s="204"/>
      <c r="X19" s="204"/>
      <c r="Y19" s="204"/>
      <c r="Z19" s="281"/>
      <c r="AA19" s="132"/>
      <c r="AB19" s="670"/>
      <c r="AC19" s="671"/>
      <c r="AD19" s="666">
        <v>31150</v>
      </c>
      <c r="AE19" s="729"/>
      <c r="AF19" s="375" t="s">
        <v>1405</v>
      </c>
      <c r="AG19" s="195">
        <v>1905</v>
      </c>
      <c r="AH19" s="167"/>
      <c r="AI19" s="132" t="s">
        <v>1406</v>
      </c>
      <c r="AJ19" s="132"/>
      <c r="AK19" s="117"/>
      <c r="AL19" s="132"/>
    </row>
    <row r="20" spans="1:38" ht="15.75" customHeight="1">
      <c r="A20" s="670"/>
      <c r="B20" s="671"/>
      <c r="C20" s="666">
        <v>19200</v>
      </c>
      <c r="D20" s="762"/>
      <c r="E20" s="375" t="s">
        <v>1407</v>
      </c>
      <c r="F20" s="195">
        <v>665</v>
      </c>
      <c r="G20" s="167"/>
      <c r="H20" s="194" t="s">
        <v>1408</v>
      </c>
      <c r="I20" s="200"/>
      <c r="J20" s="670"/>
      <c r="K20" s="671"/>
      <c r="L20" s="666">
        <v>19260</v>
      </c>
      <c r="M20" s="729"/>
      <c r="N20" s="375" t="s">
        <v>1409</v>
      </c>
      <c r="O20" s="195">
        <v>2770</v>
      </c>
      <c r="P20" s="167"/>
      <c r="Q20" s="194" t="s">
        <v>1410</v>
      </c>
      <c r="R20" s="132"/>
      <c r="S20" s="132"/>
      <c r="T20" s="132"/>
      <c r="U20" s="132"/>
      <c r="V20" s="132"/>
      <c r="W20" s="132"/>
      <c r="X20" s="132"/>
      <c r="Y20" s="132"/>
      <c r="Z20" s="281"/>
      <c r="AA20" s="132"/>
      <c r="AB20" s="670"/>
      <c r="AC20" s="671"/>
      <c r="AD20" s="666">
        <v>31160</v>
      </c>
      <c r="AE20" s="729"/>
      <c r="AF20" s="375" t="s">
        <v>1411</v>
      </c>
      <c r="AG20" s="193">
        <v>70</v>
      </c>
      <c r="AH20" s="166"/>
      <c r="AI20" s="132" t="s">
        <v>1412</v>
      </c>
      <c r="AJ20" s="132"/>
      <c r="AK20" s="117"/>
      <c r="AL20" s="132"/>
    </row>
    <row r="21" spans="1:38" ht="15.75" customHeight="1">
      <c r="A21" s="794" t="s">
        <v>1413</v>
      </c>
      <c r="B21" s="802"/>
      <c r="C21" s="738">
        <v>19110</v>
      </c>
      <c r="D21" s="763"/>
      <c r="E21" s="995" t="s">
        <v>1414</v>
      </c>
      <c r="F21" s="997">
        <v>1470</v>
      </c>
      <c r="G21" s="756"/>
      <c r="H21" s="999" t="s">
        <v>1415</v>
      </c>
      <c r="I21" s="200"/>
      <c r="J21" s="670"/>
      <c r="K21" s="671"/>
      <c r="L21" s="666">
        <v>19280</v>
      </c>
      <c r="M21" s="729"/>
      <c r="N21" s="375" t="s">
        <v>1416</v>
      </c>
      <c r="O21" s="195">
        <v>235</v>
      </c>
      <c r="P21" s="167"/>
      <c r="Q21" s="194" t="s">
        <v>1417</v>
      </c>
      <c r="R21" s="132"/>
      <c r="S21" s="132"/>
      <c r="T21" s="132"/>
      <c r="U21" s="132"/>
      <c r="V21" s="132"/>
      <c r="W21" s="132"/>
      <c r="X21" s="132"/>
      <c r="Y21" s="132"/>
      <c r="Z21" s="281"/>
      <c r="AA21" s="132"/>
      <c r="AB21" s="670"/>
      <c r="AC21" s="671"/>
      <c r="AD21" s="666">
        <v>31170</v>
      </c>
      <c r="AE21" s="729"/>
      <c r="AF21" s="375" t="s">
        <v>1418</v>
      </c>
      <c r="AG21" s="195">
        <v>60</v>
      </c>
      <c r="AH21" s="167"/>
      <c r="AI21" s="132" t="s">
        <v>1419</v>
      </c>
      <c r="AJ21" s="132"/>
      <c r="AK21" s="117"/>
      <c r="AL21" s="132"/>
    </row>
    <row r="22" spans="1:38" ht="15.75" customHeight="1">
      <c r="A22" s="827" t="s">
        <v>1420</v>
      </c>
      <c r="B22" s="828"/>
      <c r="C22" s="993"/>
      <c r="D22" s="994"/>
      <c r="E22" s="996"/>
      <c r="F22" s="927">
        <v>0</v>
      </c>
      <c r="G22" s="998"/>
      <c r="H22" s="999"/>
      <c r="I22" s="200"/>
      <c r="J22" s="670"/>
      <c r="K22" s="671"/>
      <c r="L22" s="684">
        <v>19300</v>
      </c>
      <c r="M22" s="779"/>
      <c r="N22" s="183" t="s">
        <v>1421</v>
      </c>
      <c r="O22" s="991" t="s">
        <v>1422</v>
      </c>
      <c r="P22" s="992"/>
      <c r="Q22" s="194"/>
      <c r="R22" s="132"/>
      <c r="S22" s="95"/>
      <c r="T22" s="132"/>
      <c r="U22" s="132"/>
      <c r="V22" s="132"/>
      <c r="W22" s="117"/>
      <c r="X22" s="206"/>
      <c r="Y22" s="208"/>
      <c r="Z22" s="281"/>
      <c r="AA22" s="132"/>
      <c r="AB22" s="678"/>
      <c r="AC22" s="679"/>
      <c r="AD22" s="666">
        <v>31190</v>
      </c>
      <c r="AE22" s="729"/>
      <c r="AF22" s="375" t="s">
        <v>1423</v>
      </c>
      <c r="AG22" s="195">
        <v>185</v>
      </c>
      <c r="AH22" s="167"/>
      <c r="AI22" s="132" t="s">
        <v>1424</v>
      </c>
      <c r="AJ22" s="132"/>
      <c r="AK22" s="117"/>
      <c r="AL22" s="132"/>
    </row>
    <row r="23" spans="1:38" ht="15.75" customHeight="1">
      <c r="A23" s="132"/>
      <c r="B23" s="132"/>
      <c r="C23" s="225"/>
      <c r="D23" s="225"/>
      <c r="E23" s="117"/>
      <c r="F23" s="210"/>
      <c r="G23" s="203"/>
      <c r="H23" s="200"/>
      <c r="I23" s="200"/>
      <c r="J23" s="794" t="s">
        <v>1425</v>
      </c>
      <c r="K23" s="802"/>
      <c r="L23" s="666">
        <v>19320</v>
      </c>
      <c r="M23" s="729"/>
      <c r="N23" s="375" t="s">
        <v>1426</v>
      </c>
      <c r="O23" s="195">
        <v>140</v>
      </c>
      <c r="P23" s="167"/>
      <c r="Q23" s="194" t="s">
        <v>1427</v>
      </c>
      <c r="R23" s="200"/>
      <c r="S23" s="132"/>
      <c r="T23" s="132"/>
      <c r="U23" s="132"/>
      <c r="V23" s="132"/>
      <c r="W23" s="117"/>
      <c r="X23" s="206"/>
      <c r="Y23" s="208"/>
      <c r="Z23" s="281"/>
      <c r="AA23" s="132"/>
      <c r="AB23" s="670" t="s">
        <v>1428</v>
      </c>
      <c r="AC23" s="671"/>
      <c r="AD23" s="666">
        <v>31200</v>
      </c>
      <c r="AE23" s="729"/>
      <c r="AF23" s="375" t="s">
        <v>1429</v>
      </c>
      <c r="AG23" s="195">
        <v>435</v>
      </c>
      <c r="AH23" s="167"/>
      <c r="AI23" s="132" t="s">
        <v>1430</v>
      </c>
      <c r="AJ23" s="132"/>
      <c r="AK23" s="117"/>
      <c r="AL23" s="132"/>
    </row>
    <row r="24" spans="1:38" ht="15.75" customHeight="1">
      <c r="A24" s="132"/>
      <c r="B24" s="132"/>
      <c r="C24" s="225"/>
      <c r="D24" s="225"/>
      <c r="E24" s="117"/>
      <c r="F24" s="210"/>
      <c r="G24" s="203"/>
      <c r="H24" s="200"/>
      <c r="I24" s="200"/>
      <c r="J24" s="670"/>
      <c r="K24" s="671"/>
      <c r="L24" s="666">
        <v>19330</v>
      </c>
      <c r="M24" s="729"/>
      <c r="N24" s="375" t="s">
        <v>1431</v>
      </c>
      <c r="O24" s="195">
        <v>820</v>
      </c>
      <c r="P24" s="167"/>
      <c r="Q24" s="194" t="s">
        <v>1432</v>
      </c>
      <c r="R24" s="200"/>
      <c r="S24" s="132"/>
      <c r="T24" s="132"/>
      <c r="U24" s="132"/>
      <c r="V24" s="132"/>
      <c r="W24" s="117"/>
      <c r="X24" s="206"/>
      <c r="Y24" s="208"/>
      <c r="Z24" s="132"/>
      <c r="AA24" s="132"/>
      <c r="AB24" s="672"/>
      <c r="AC24" s="673"/>
      <c r="AD24" s="690">
        <v>31210</v>
      </c>
      <c r="AE24" s="750"/>
      <c r="AF24" s="395" t="s">
        <v>1433</v>
      </c>
      <c r="AG24" s="201">
        <v>150</v>
      </c>
      <c r="AH24" s="171"/>
      <c r="AI24" s="132" t="s">
        <v>1434</v>
      </c>
      <c r="AJ24" s="132"/>
      <c r="AK24" s="117"/>
      <c r="AL24" s="132"/>
    </row>
    <row r="25" spans="1:38" ht="15.75" customHeight="1">
      <c r="A25" s="132"/>
      <c r="B25" s="132"/>
      <c r="C25" s="132"/>
      <c r="D25" s="132"/>
      <c r="E25" s="132"/>
      <c r="F25" s="132"/>
      <c r="G25" s="132"/>
      <c r="H25" s="200"/>
      <c r="I25" s="200"/>
      <c r="J25" s="670"/>
      <c r="K25" s="671"/>
      <c r="L25" s="681">
        <v>19340</v>
      </c>
      <c r="M25" s="682"/>
      <c r="N25" s="376" t="s">
        <v>1435</v>
      </c>
      <c r="O25" s="991" t="s">
        <v>1436</v>
      </c>
      <c r="P25" s="992"/>
      <c r="Q25" s="194" t="s">
        <v>1437</v>
      </c>
      <c r="R25" s="200"/>
      <c r="S25" s="132"/>
      <c r="T25" s="132"/>
      <c r="U25" s="132"/>
      <c r="V25" s="132"/>
      <c r="W25" s="117"/>
      <c r="X25" s="206"/>
      <c r="Y25" s="208"/>
      <c r="Z25" s="132"/>
      <c r="AA25" s="132"/>
      <c r="AB25" s="132"/>
      <c r="AC25" s="132"/>
      <c r="AD25" s="132"/>
      <c r="AE25" s="132"/>
      <c r="AF25" s="117"/>
      <c r="AG25" s="206"/>
      <c r="AH25" s="208"/>
      <c r="AI25" s="132"/>
      <c r="AJ25" s="132"/>
      <c r="AK25" s="117"/>
      <c r="AL25" s="132"/>
    </row>
    <row r="26" spans="1:38" ht="15.75" customHeight="1">
      <c r="A26" s="132"/>
      <c r="B26" s="132"/>
      <c r="C26" s="225"/>
      <c r="D26" s="225"/>
      <c r="E26" s="117"/>
      <c r="F26" s="210"/>
      <c r="G26" s="203"/>
      <c r="H26" s="200"/>
      <c r="I26" s="200"/>
      <c r="J26" s="794" t="s">
        <v>1438</v>
      </c>
      <c r="K26" s="802"/>
      <c r="L26" s="666">
        <v>19350</v>
      </c>
      <c r="M26" s="729"/>
      <c r="N26" s="375" t="s">
        <v>1439</v>
      </c>
      <c r="O26" s="195">
        <v>1795</v>
      </c>
      <c r="P26" s="167"/>
      <c r="Q26" s="194" t="s">
        <v>1440</v>
      </c>
      <c r="R26" s="200"/>
      <c r="S26" s="132"/>
      <c r="T26" s="132"/>
      <c r="U26" s="132"/>
      <c r="V26" s="132"/>
      <c r="W26" s="117"/>
      <c r="X26" s="206"/>
      <c r="Y26" s="208"/>
      <c r="Z26" s="281"/>
      <c r="AA26" s="132"/>
      <c r="AB26" s="132"/>
      <c r="AC26" s="132"/>
      <c r="AD26" s="132"/>
      <c r="AE26" s="132"/>
      <c r="AF26" s="117"/>
      <c r="AG26" s="206"/>
      <c r="AH26" s="208"/>
      <c r="AI26" s="132"/>
      <c r="AJ26" s="132"/>
      <c r="AK26" s="117"/>
      <c r="AL26" s="132"/>
    </row>
    <row r="27" spans="1:38" ht="15.75" customHeight="1">
      <c r="A27" s="132"/>
      <c r="B27" s="132"/>
      <c r="C27" s="225"/>
      <c r="D27" s="225"/>
      <c r="E27" s="225"/>
      <c r="F27" s="210"/>
      <c r="G27" s="203"/>
      <c r="H27" s="132"/>
      <c r="I27" s="200"/>
      <c r="J27" s="794" t="s">
        <v>1441</v>
      </c>
      <c r="K27" s="802"/>
      <c r="L27" s="666">
        <v>19360</v>
      </c>
      <c r="M27" s="729"/>
      <c r="N27" s="375" t="s">
        <v>1442</v>
      </c>
      <c r="O27" s="195">
        <v>655</v>
      </c>
      <c r="P27" s="167"/>
      <c r="Q27" s="194" t="s">
        <v>1443</v>
      </c>
      <c r="R27" s="200"/>
      <c r="S27" s="132"/>
      <c r="T27" s="132"/>
      <c r="U27" s="132"/>
      <c r="V27" s="132"/>
      <c r="W27" s="117"/>
      <c r="X27" s="206"/>
      <c r="Y27" s="208"/>
      <c r="Z27" s="281"/>
      <c r="AA27" s="132"/>
      <c r="AB27" s="132"/>
      <c r="AC27" s="132"/>
      <c r="AD27" s="132"/>
      <c r="AE27" s="132"/>
      <c r="AF27" s="117"/>
      <c r="AG27" s="206"/>
      <c r="AH27" s="208"/>
      <c r="AI27" s="132"/>
      <c r="AJ27" s="132"/>
      <c r="AK27" s="117"/>
      <c r="AL27" s="132"/>
    </row>
    <row r="28" spans="1:38" ht="15.75" customHeight="1">
      <c r="A28" s="132"/>
      <c r="B28" s="132"/>
      <c r="C28" s="132"/>
      <c r="D28" s="132"/>
      <c r="E28" s="225"/>
      <c r="F28" s="210"/>
      <c r="G28" s="203"/>
      <c r="H28" s="132"/>
      <c r="I28" s="200"/>
      <c r="J28" s="672"/>
      <c r="K28" s="673"/>
      <c r="L28" s="738">
        <v>19370</v>
      </c>
      <c r="M28" s="739"/>
      <c r="N28" s="393" t="s">
        <v>1444</v>
      </c>
      <c r="O28" s="216">
        <v>220</v>
      </c>
      <c r="P28" s="184"/>
      <c r="Q28" s="194" t="s">
        <v>1445</v>
      </c>
      <c r="R28" s="200"/>
      <c r="S28" s="132"/>
      <c r="T28" s="132"/>
      <c r="U28" s="132"/>
      <c r="V28" s="132"/>
      <c r="W28" s="117"/>
      <c r="X28" s="206"/>
      <c r="Y28" s="208"/>
      <c r="Z28" s="281"/>
      <c r="AA28" s="132"/>
      <c r="AB28" s="132"/>
      <c r="AC28" s="132"/>
      <c r="AD28" s="132"/>
      <c r="AE28" s="132"/>
      <c r="AF28" s="117"/>
      <c r="AG28" s="206"/>
      <c r="AH28" s="208"/>
      <c r="AI28" s="132"/>
      <c r="AJ28" s="132"/>
      <c r="AK28" s="117"/>
      <c r="AL28" s="132"/>
    </row>
    <row r="29" spans="1:38" ht="15.75" customHeight="1">
      <c r="A29" s="132"/>
      <c r="B29" s="132"/>
      <c r="C29" s="132"/>
      <c r="D29" s="132"/>
      <c r="E29" s="225"/>
      <c r="F29" s="210"/>
      <c r="G29" s="203"/>
      <c r="H29" s="132"/>
      <c r="I29" s="200"/>
      <c r="J29" s="204"/>
      <c r="K29" s="205"/>
      <c r="L29" s="205"/>
      <c r="M29" s="205"/>
      <c r="N29" s="205"/>
      <c r="O29" s="205"/>
      <c r="P29" s="205"/>
      <c r="Q29" s="200"/>
      <c r="R29" s="200"/>
      <c r="S29" s="132"/>
      <c r="T29" s="132"/>
      <c r="U29" s="132"/>
      <c r="V29" s="132"/>
      <c r="W29" s="117"/>
      <c r="X29" s="210"/>
      <c r="Y29" s="208"/>
      <c r="Z29" s="281"/>
      <c r="AA29" s="132"/>
      <c r="AB29" s="132"/>
      <c r="AC29" s="132"/>
      <c r="AD29" s="132"/>
      <c r="AE29" s="132"/>
      <c r="AF29" s="117"/>
      <c r="AG29" s="206"/>
      <c r="AH29" s="208"/>
      <c r="AI29" s="132"/>
      <c r="AJ29" s="132"/>
      <c r="AK29" s="117"/>
      <c r="AL29" s="132"/>
    </row>
    <row r="30" spans="1:38" ht="15.75" customHeight="1">
      <c r="A30" s="132"/>
      <c r="B30" s="132"/>
      <c r="C30" s="132"/>
      <c r="D30" s="132"/>
      <c r="E30" s="225"/>
      <c r="F30" s="210"/>
      <c r="G30" s="203"/>
      <c r="H30" s="132"/>
      <c r="I30" s="200"/>
      <c r="Q30" s="200"/>
      <c r="R30" s="200"/>
      <c r="S30" s="132"/>
      <c r="T30" s="132"/>
      <c r="U30" s="132"/>
      <c r="V30" s="132"/>
      <c r="W30" s="117"/>
      <c r="X30" s="206"/>
      <c r="Y30" s="208"/>
      <c r="Z30" s="281"/>
      <c r="AA30" s="132"/>
      <c r="AB30" s="132"/>
      <c r="AC30" s="132"/>
      <c r="AD30" s="132"/>
      <c r="AE30" s="132"/>
      <c r="AF30" s="117"/>
      <c r="AG30" s="206"/>
      <c r="AH30" s="208"/>
      <c r="AI30" s="132"/>
      <c r="AJ30" s="132"/>
      <c r="AK30" s="117"/>
      <c r="AL30" s="132"/>
    </row>
    <row r="31" spans="1:38" ht="15.75" customHeight="1">
      <c r="A31" s="132"/>
      <c r="B31" s="132"/>
      <c r="C31" s="225"/>
      <c r="D31" s="225"/>
      <c r="E31" s="225"/>
      <c r="F31" s="210"/>
      <c r="G31" s="203"/>
      <c r="H31" s="132"/>
      <c r="I31" s="200"/>
      <c r="Q31" s="200"/>
      <c r="R31" s="200"/>
      <c r="S31" s="132"/>
      <c r="T31" s="132"/>
      <c r="U31" s="132"/>
      <c r="V31" s="132"/>
      <c r="W31" s="117"/>
      <c r="X31" s="206"/>
      <c r="Y31" s="208"/>
      <c r="Z31" s="281"/>
      <c r="AA31" s="132"/>
      <c r="AB31" s="132"/>
      <c r="AC31" s="132"/>
      <c r="AD31" s="132"/>
      <c r="AE31" s="132"/>
      <c r="AF31" s="117"/>
      <c r="AG31" s="206"/>
      <c r="AH31" s="208"/>
      <c r="AI31" s="132"/>
      <c r="AJ31" s="132"/>
      <c r="AK31" s="117"/>
      <c r="AL31" s="132"/>
    </row>
    <row r="32" spans="1:38" ht="15.75" customHeight="1">
      <c r="A32" s="132"/>
      <c r="B32" s="132"/>
      <c r="C32" s="117"/>
      <c r="D32" s="117"/>
      <c r="E32" s="117"/>
      <c r="F32" s="206"/>
      <c r="G32" s="208"/>
      <c r="H32" s="132"/>
      <c r="I32" s="200"/>
      <c r="Q32" s="200"/>
      <c r="R32" s="200"/>
      <c r="S32" s="132"/>
      <c r="T32" s="132"/>
      <c r="U32" s="132"/>
      <c r="V32" s="132"/>
      <c r="W32" s="117"/>
      <c r="X32" s="206"/>
      <c r="Y32" s="208"/>
      <c r="Z32" s="132"/>
      <c r="AA32" s="132"/>
      <c r="AB32" s="132"/>
      <c r="AC32" s="132"/>
      <c r="AD32" s="132"/>
      <c r="AE32" s="132"/>
      <c r="AF32" s="117"/>
      <c r="AG32" s="206"/>
      <c r="AH32" s="208"/>
      <c r="AI32" s="132"/>
      <c r="AJ32" s="132"/>
      <c r="AK32" s="117"/>
      <c r="AL32" s="132"/>
    </row>
    <row r="33" spans="1:38" ht="15.75" customHeight="1">
      <c r="C33" s="117"/>
      <c r="D33" s="117"/>
      <c r="E33" s="117"/>
      <c r="F33" s="210"/>
      <c r="G33" s="203"/>
      <c r="H33" s="288"/>
      <c r="I33" s="200"/>
      <c r="L33" s="117"/>
      <c r="M33" s="117"/>
      <c r="N33" s="117"/>
      <c r="O33" s="206"/>
      <c r="P33" s="208"/>
      <c r="Q33" s="200"/>
      <c r="R33" s="200"/>
      <c r="S33" s="132"/>
      <c r="T33" s="132"/>
      <c r="U33" s="132"/>
      <c r="V33" s="132"/>
      <c r="W33" s="117"/>
      <c r="X33" s="206"/>
      <c r="Y33" s="208"/>
      <c r="Z33" s="132"/>
      <c r="AA33" s="132"/>
      <c r="AB33" s="132"/>
      <c r="AC33" s="132"/>
      <c r="AD33" s="132"/>
      <c r="AE33" s="132"/>
      <c r="AF33" s="132"/>
      <c r="AG33" s="132"/>
      <c r="AH33" s="132"/>
      <c r="AI33" s="132"/>
      <c r="AJ33" s="132"/>
      <c r="AK33" s="117"/>
      <c r="AL33" s="132"/>
    </row>
    <row r="34" spans="1:38" ht="15.75" customHeight="1">
      <c r="A34" s="132"/>
      <c r="B34" s="132"/>
      <c r="C34" s="225"/>
      <c r="D34" s="225"/>
      <c r="E34" s="225"/>
      <c r="F34" s="210"/>
      <c r="G34" s="203"/>
      <c r="H34" s="95"/>
      <c r="I34" s="200"/>
      <c r="L34" s="117"/>
      <c r="M34" s="117"/>
      <c r="N34" s="117"/>
      <c r="O34" s="206"/>
      <c r="P34" s="208"/>
      <c r="Q34" s="200"/>
      <c r="R34" s="200"/>
      <c r="S34" s="132"/>
      <c r="T34" s="132"/>
      <c r="U34" s="132"/>
      <c r="V34" s="132"/>
      <c r="W34" s="117"/>
      <c r="X34" s="206"/>
      <c r="Y34" s="208"/>
      <c r="Z34" s="132"/>
      <c r="AA34" s="132"/>
      <c r="AB34" s="95"/>
      <c r="AC34" s="95"/>
      <c r="AD34" s="117"/>
      <c r="AE34" s="117"/>
      <c r="AF34" s="117"/>
      <c r="AG34" s="206"/>
      <c r="AH34" s="208"/>
      <c r="AI34" s="132"/>
      <c r="AJ34" s="132"/>
      <c r="AK34" s="117"/>
      <c r="AL34" s="132"/>
    </row>
    <row r="35" spans="1:38" ht="15.75" customHeight="1">
      <c r="A35" s="132"/>
      <c r="B35" s="132"/>
      <c r="C35" s="117"/>
      <c r="D35" s="117"/>
      <c r="E35" s="117"/>
      <c r="F35" s="206"/>
      <c r="G35" s="208"/>
      <c r="H35" s="95"/>
      <c r="I35" s="200"/>
      <c r="L35" s="117"/>
      <c r="M35" s="117"/>
      <c r="N35" s="117"/>
      <c r="O35" s="206"/>
      <c r="P35" s="208"/>
      <c r="Q35" s="200"/>
      <c r="R35" s="200"/>
      <c r="S35" s="95"/>
      <c r="T35" s="95"/>
      <c r="U35" s="95"/>
      <c r="V35" s="95"/>
      <c r="W35" s="117"/>
      <c r="X35" s="206"/>
      <c r="Y35" s="208"/>
      <c r="Z35" s="95"/>
      <c r="AA35" s="95"/>
      <c r="AB35" s="95"/>
      <c r="AC35" s="95"/>
      <c r="AD35" s="95"/>
      <c r="AE35" s="95"/>
      <c r="AF35" s="117"/>
      <c r="AG35" s="206"/>
      <c r="AH35" s="208"/>
      <c r="AI35" s="132"/>
      <c r="AJ35" s="132"/>
      <c r="AK35" s="132"/>
      <c r="AL35" s="132"/>
    </row>
    <row r="36" spans="1:38" ht="15.75" customHeight="1">
      <c r="A36" s="132"/>
      <c r="B36" s="132"/>
      <c r="C36" s="132"/>
      <c r="D36" s="132"/>
      <c r="E36" s="117"/>
      <c r="F36" s="210"/>
      <c r="G36" s="203"/>
      <c r="H36" s="132"/>
      <c r="I36" s="129"/>
      <c r="L36" s="117"/>
      <c r="M36" s="117"/>
      <c r="N36" s="117"/>
      <c r="O36" s="206"/>
      <c r="P36" s="276"/>
      <c r="Q36" s="132"/>
      <c r="R36" s="117"/>
      <c r="S36" s="95"/>
      <c r="T36" s="95"/>
      <c r="U36" s="95"/>
      <c r="V36" s="95"/>
      <c r="W36" s="117"/>
      <c r="X36" s="206"/>
      <c r="Y36" s="276"/>
      <c r="Z36" s="95"/>
      <c r="AA36" s="95"/>
      <c r="AB36" s="132"/>
      <c r="AC36" s="132"/>
      <c r="AD36" s="95"/>
      <c r="AE36" s="95"/>
      <c r="AF36" s="117"/>
      <c r="AG36" s="206"/>
      <c r="AH36" s="276"/>
      <c r="AI36" s="132"/>
      <c r="AJ36" s="132"/>
      <c r="AK36" s="132"/>
      <c r="AL36" s="132"/>
    </row>
    <row r="37" spans="1:38" ht="15.75" customHeight="1">
      <c r="A37" s="132"/>
      <c r="B37" s="132"/>
      <c r="C37" s="132"/>
      <c r="D37" s="132"/>
      <c r="E37" s="117"/>
      <c r="F37" s="289"/>
      <c r="G37" s="116"/>
      <c r="H37" s="132"/>
      <c r="I37" s="129"/>
      <c r="L37" s="117"/>
      <c r="M37" s="117"/>
      <c r="N37" s="117"/>
      <c r="Q37" s="117"/>
      <c r="R37" s="117"/>
      <c r="S37" s="95"/>
      <c r="T37" s="95"/>
      <c r="U37" s="95"/>
      <c r="V37" s="95"/>
      <c r="W37" s="117"/>
      <c r="X37" s="95"/>
      <c r="Y37" s="95"/>
      <c r="Z37" s="95"/>
      <c r="AA37" s="95"/>
      <c r="AB37" s="95"/>
      <c r="AC37" s="95"/>
      <c r="AD37" s="95"/>
      <c r="AE37" s="95"/>
      <c r="AF37" s="117"/>
      <c r="AG37" s="95"/>
      <c r="AH37" s="95"/>
      <c r="AI37" s="132"/>
      <c r="AJ37" s="132"/>
      <c r="AK37" s="132"/>
      <c r="AL37" s="132"/>
    </row>
    <row r="38" spans="1:38" ht="15.75" hidden="1" customHeight="1">
      <c r="A38" s="132"/>
      <c r="B38" s="132"/>
      <c r="C38" s="132"/>
      <c r="D38" s="132"/>
      <c r="E38" s="117"/>
      <c r="F38" s="132"/>
      <c r="G38" s="132"/>
      <c r="H38" s="132"/>
      <c r="I38" s="132"/>
      <c r="L38" s="117"/>
      <c r="M38" s="117"/>
      <c r="N38" s="117"/>
      <c r="Q38" s="95"/>
      <c r="R38" s="132"/>
      <c r="S38" s="95"/>
      <c r="T38" s="95"/>
      <c r="U38" s="95"/>
      <c r="V38" s="95"/>
      <c r="W38" s="117"/>
      <c r="X38" s="95"/>
      <c r="Y38" s="95"/>
      <c r="Z38" s="95"/>
      <c r="AA38" s="95"/>
      <c r="AB38" s="95"/>
      <c r="AC38" s="95"/>
      <c r="AD38" s="95"/>
      <c r="AE38" s="95"/>
      <c r="AF38" s="117"/>
      <c r="AG38" s="95"/>
      <c r="AH38" s="95"/>
      <c r="AI38" s="132"/>
      <c r="AJ38" s="132"/>
      <c r="AK38" s="132"/>
      <c r="AL38" s="132"/>
    </row>
    <row r="39" spans="1:38" ht="15.75" hidden="1" customHeight="1">
      <c r="A39" s="132"/>
      <c r="B39" s="132"/>
      <c r="C39" s="132"/>
      <c r="D39" s="132"/>
      <c r="E39" s="117"/>
      <c r="F39" s="132"/>
      <c r="G39" s="132"/>
      <c r="H39" s="132"/>
      <c r="I39" s="132"/>
      <c r="L39" s="117"/>
      <c r="M39" s="117"/>
      <c r="N39" s="117"/>
      <c r="Q39" s="95"/>
      <c r="R39" s="132"/>
      <c r="S39" s="95"/>
      <c r="T39" s="95"/>
      <c r="U39" s="95"/>
      <c r="V39" s="95"/>
      <c r="W39" s="117"/>
      <c r="X39" s="95"/>
      <c r="Y39" s="95"/>
      <c r="Z39" s="95"/>
      <c r="AA39" s="95"/>
      <c r="AB39" s="95"/>
      <c r="AC39" s="95"/>
      <c r="AD39" s="95"/>
      <c r="AE39" s="95"/>
      <c r="AF39" s="117"/>
      <c r="AG39" s="95"/>
      <c r="AH39" s="95"/>
      <c r="AI39" s="132"/>
      <c r="AJ39" s="132"/>
      <c r="AK39" s="132"/>
      <c r="AL39" s="132"/>
    </row>
    <row r="40" spans="1:38" ht="15.75" customHeight="1">
      <c r="A40" s="132"/>
      <c r="B40" s="132"/>
      <c r="C40" s="132"/>
      <c r="D40" s="132"/>
      <c r="E40" s="117"/>
      <c r="F40" s="132"/>
      <c r="G40" s="132"/>
      <c r="H40" s="132"/>
      <c r="I40" s="132"/>
      <c r="L40" s="117"/>
      <c r="M40" s="117"/>
      <c r="N40" s="117"/>
      <c r="P40" s="186"/>
      <c r="Q40" s="95"/>
      <c r="R40" s="132"/>
      <c r="S40" s="132"/>
      <c r="T40" s="132"/>
      <c r="U40" s="132"/>
      <c r="V40" s="132"/>
      <c r="W40" s="132"/>
      <c r="X40" s="132"/>
      <c r="Y40" s="132"/>
      <c r="Z40" s="95"/>
      <c r="AA40" s="95"/>
      <c r="AB40" s="132"/>
      <c r="AC40" s="132"/>
      <c r="AD40" s="132"/>
      <c r="AE40" s="132"/>
      <c r="AF40" s="188"/>
      <c r="AG40" s="188"/>
      <c r="AH40" s="271"/>
      <c r="AI40" s="132"/>
      <c r="AJ40" s="132"/>
      <c r="AK40" s="132"/>
      <c r="AL40" s="132"/>
    </row>
    <row r="41" spans="1:38" ht="15.75" customHeight="1">
      <c r="A41" s="142" t="s">
        <v>322</v>
      </c>
      <c r="B41" s="343" t="s">
        <v>323</v>
      </c>
      <c r="C41" s="344"/>
      <c r="D41" s="345"/>
      <c r="E41" s="142" t="s">
        <v>324</v>
      </c>
      <c r="F41" s="346"/>
      <c r="G41" s="346"/>
      <c r="H41" s="346"/>
      <c r="I41" s="346"/>
      <c r="J41" s="346"/>
      <c r="K41" s="346"/>
      <c r="L41" s="346"/>
      <c r="M41" s="346"/>
      <c r="N41" s="346"/>
      <c r="O41" s="347"/>
      <c r="P41" s="348"/>
      <c r="Q41" s="95" t="s">
        <v>325</v>
      </c>
      <c r="R41" s="95"/>
      <c r="S41" s="95"/>
      <c r="T41" s="95"/>
      <c r="U41" s="95"/>
      <c r="V41" s="95"/>
      <c r="W41" s="95"/>
      <c r="X41" s="95"/>
      <c r="Y41" s="95"/>
      <c r="AC41" s="132"/>
      <c r="AD41" s="132"/>
      <c r="AE41" s="132"/>
      <c r="AF41" s="132"/>
      <c r="AG41" s="132"/>
      <c r="AH41" s="132"/>
      <c r="AI41" s="132"/>
      <c r="AJ41" s="132"/>
    </row>
    <row r="42" spans="1:38" ht="15.75" customHeight="1">
      <c r="A42" s="142" t="s">
        <v>1637</v>
      </c>
      <c r="B42" s="440"/>
      <c r="C42" s="441"/>
      <c r="E42" s="142"/>
      <c r="F42" s="346"/>
      <c r="G42" s="346"/>
      <c r="H42" s="346"/>
      <c r="I42" s="346"/>
      <c r="J42" s="346"/>
      <c r="K42" s="346"/>
      <c r="L42" s="346"/>
      <c r="M42" s="346"/>
      <c r="N42" s="346"/>
      <c r="O42" s="347"/>
      <c r="P42" s="348"/>
      <c r="Q42" s="95"/>
      <c r="R42" s="95"/>
      <c r="S42" s="95"/>
      <c r="T42" s="95"/>
      <c r="U42" s="95"/>
      <c r="V42" s="95"/>
      <c r="W42" s="95"/>
      <c r="X42" s="95"/>
      <c r="Y42" s="95"/>
      <c r="AC42" s="132"/>
      <c r="AD42" s="132"/>
      <c r="AE42" s="132"/>
      <c r="AF42" s="132"/>
      <c r="AG42" s="132"/>
      <c r="AH42" s="132"/>
      <c r="AI42" s="132"/>
      <c r="AJ42" s="132"/>
    </row>
    <row r="43" spans="1:38" ht="15.75" customHeight="1">
      <c r="A43" s="142" t="s">
        <v>326</v>
      </c>
      <c r="B43" s="142"/>
      <c r="AE43" s="95"/>
      <c r="AF43" s="132"/>
      <c r="AG43" s="132"/>
      <c r="AH43" s="132"/>
      <c r="AI43" s="95"/>
      <c r="AJ43" s="95"/>
      <c r="AK43" s="132"/>
      <c r="AL43" s="132"/>
    </row>
    <row r="44" spans="1:38" ht="15.75" customHeight="1">
      <c r="A44" s="142" t="s">
        <v>328</v>
      </c>
      <c r="B44" s="142"/>
      <c r="AE44" s="95"/>
      <c r="AF44" s="409" t="s">
        <v>503</v>
      </c>
      <c r="AG44" s="418"/>
      <c r="AH44" s="215">
        <f>SUM(F11:F22,O11:O28,X11:X18,AG11:AG24)</f>
        <v>42900</v>
      </c>
      <c r="AI44" s="95"/>
      <c r="AJ44" s="95"/>
      <c r="AK44" s="95"/>
      <c r="AL44" s="95"/>
    </row>
    <row r="45" spans="1:38" ht="15.75" customHeight="1">
      <c r="A45" s="142" t="s">
        <v>330</v>
      </c>
      <c r="B45" s="142"/>
      <c r="C45" s="95"/>
      <c r="D45" s="95"/>
      <c r="E45" s="95"/>
      <c r="F45" s="95"/>
      <c r="G45" s="95"/>
      <c r="H45" s="95"/>
      <c r="I45" s="95"/>
      <c r="J45" s="132"/>
      <c r="K45" s="132"/>
      <c r="L45" s="132"/>
      <c r="M45" s="132"/>
      <c r="N45" s="132"/>
      <c r="O45" s="117"/>
      <c r="P45" s="132"/>
      <c r="Q45" s="95"/>
      <c r="R45" s="95"/>
      <c r="S45" s="95"/>
      <c r="T45" s="95"/>
      <c r="U45" s="95"/>
      <c r="V45" s="95"/>
      <c r="W45" s="95"/>
      <c r="X45" s="95"/>
      <c r="Y45" s="95"/>
      <c r="Z45" s="95"/>
      <c r="AA45" s="95"/>
      <c r="AB45" s="95"/>
      <c r="AC45" s="95"/>
      <c r="AD45" s="95"/>
      <c r="AE45" s="95"/>
      <c r="AF45" s="146" t="s">
        <v>331</v>
      </c>
      <c r="AG45" s="147"/>
      <c r="AH45" s="290">
        <f>AH44</f>
        <v>42900</v>
      </c>
      <c r="AI45" s="95"/>
      <c r="AJ45" s="95"/>
      <c r="AK45" s="95"/>
      <c r="AL45" s="95"/>
    </row>
    <row r="46" spans="1:38" ht="15.75" customHeight="1">
      <c r="A46" s="142" t="s">
        <v>1686</v>
      </c>
      <c r="B46" s="142"/>
      <c r="C46" s="95"/>
      <c r="D46" s="95"/>
      <c r="E46" s="95"/>
      <c r="F46" s="95"/>
      <c r="G46" s="95"/>
      <c r="H46" s="95"/>
      <c r="I46" s="95"/>
      <c r="J46" s="132"/>
      <c r="K46" s="132"/>
      <c r="L46" s="132"/>
      <c r="M46" s="132"/>
      <c r="N46" s="132"/>
      <c r="O46" s="117"/>
      <c r="P46" s="132"/>
      <c r="Q46" s="95"/>
      <c r="R46" s="95"/>
      <c r="S46" s="95"/>
      <c r="T46" s="95"/>
      <c r="U46" s="95"/>
      <c r="V46" s="95"/>
      <c r="W46" s="95"/>
      <c r="X46" s="95"/>
      <c r="Y46" s="95"/>
      <c r="Z46" s="95"/>
      <c r="AA46" s="95"/>
      <c r="AB46" s="95"/>
      <c r="AC46" s="95"/>
      <c r="AD46" s="95"/>
      <c r="AE46" s="95"/>
      <c r="AF46" s="95"/>
      <c r="AG46" s="95"/>
      <c r="AH46" s="95"/>
      <c r="AI46" s="95"/>
      <c r="AJ46" s="95"/>
      <c r="AK46" s="95"/>
      <c r="AL46" s="95"/>
    </row>
  </sheetData>
  <sheetProtection algorithmName="SHA-512" hashValue="uprYPuuOslydKRUR3nqtkxexyWAmmO4D9piXbGm3xkRPsNbppx9XoinHXkqtpBMrt/M5XvasXBHcXXWJrMwMrg==" saltValue="B3w7EzJGFC5wWQC3tj0BnA==" spinCount="100000" sheet="1" scenarios="1" formatCells="0" autoFilter="0"/>
  <protectedRanges>
    <protectedRange sqref="P40" name="範囲1"/>
    <protectedRange sqref="X43:Y44 AA43:AA44" name="範囲1_1"/>
  </protectedRanges>
  <mergeCells count="122">
    <mergeCell ref="AB23:AC24"/>
    <mergeCell ref="AD23:AE23"/>
    <mergeCell ref="L24:M24"/>
    <mergeCell ref="AD24:AE24"/>
    <mergeCell ref="L25:M25"/>
    <mergeCell ref="U16:V16"/>
    <mergeCell ref="AB16:AC17"/>
    <mergeCell ref="AD16:AE16"/>
    <mergeCell ref="C16:D16"/>
    <mergeCell ref="J16:K16"/>
    <mergeCell ref="O25:P25"/>
    <mergeCell ref="C15:D15"/>
    <mergeCell ref="J15:K15"/>
    <mergeCell ref="J26:K26"/>
    <mergeCell ref="L26:M26"/>
    <mergeCell ref="J27:K28"/>
    <mergeCell ref="L27:M27"/>
    <mergeCell ref="L28:M28"/>
    <mergeCell ref="J23:K25"/>
    <mergeCell ref="L23:M23"/>
    <mergeCell ref="L15:M15"/>
    <mergeCell ref="A22:B22"/>
    <mergeCell ref="L22:M22"/>
    <mergeCell ref="O22:P22"/>
    <mergeCell ref="AD22:AE22"/>
    <mergeCell ref="AD19:AE19"/>
    <mergeCell ref="C20:D20"/>
    <mergeCell ref="L20:M20"/>
    <mergeCell ref="AD20:AE20"/>
    <mergeCell ref="A21:B21"/>
    <mergeCell ref="C21:D22"/>
    <mergeCell ref="E21:E22"/>
    <mergeCell ref="F21:F22"/>
    <mergeCell ref="G21:G22"/>
    <mergeCell ref="H21:H22"/>
    <mergeCell ref="A11:B20"/>
    <mergeCell ref="C11:D11"/>
    <mergeCell ref="J11:K14"/>
    <mergeCell ref="L11:M11"/>
    <mergeCell ref="U13:V13"/>
    <mergeCell ref="C13:D13"/>
    <mergeCell ref="L13:M13"/>
    <mergeCell ref="C14:D14"/>
    <mergeCell ref="L14:M14"/>
    <mergeCell ref="U14:V14"/>
    <mergeCell ref="AG17:AH17"/>
    <mergeCell ref="C18:D18"/>
    <mergeCell ref="L18:M18"/>
    <mergeCell ref="U18:V18"/>
    <mergeCell ref="X18:Y18"/>
    <mergeCell ref="AB18:AC22"/>
    <mergeCell ref="AD18:AE18"/>
    <mergeCell ref="C19:D19"/>
    <mergeCell ref="J19:K22"/>
    <mergeCell ref="L19:M19"/>
    <mergeCell ref="L21:M21"/>
    <mergeCell ref="AD21:AE21"/>
    <mergeCell ref="C17:D17"/>
    <mergeCell ref="J17:K18"/>
    <mergeCell ref="L17:M17"/>
    <mergeCell ref="U17:V17"/>
    <mergeCell ref="AD17:AE17"/>
    <mergeCell ref="S16:T18"/>
    <mergeCell ref="L16:M16"/>
    <mergeCell ref="AK7:AL7"/>
    <mergeCell ref="AB10:AC10"/>
    <mergeCell ref="AD10:AE10"/>
    <mergeCell ref="U15:V15"/>
    <mergeCell ref="AD15:AE15"/>
    <mergeCell ref="S11:T15"/>
    <mergeCell ref="U11:V11"/>
    <mergeCell ref="AB11:AC13"/>
    <mergeCell ref="AD11:AE11"/>
    <mergeCell ref="U12:V12"/>
    <mergeCell ref="AD12:AE12"/>
    <mergeCell ref="V7:W7"/>
    <mergeCell ref="X7:AA7"/>
    <mergeCell ref="AD13:AE13"/>
    <mergeCell ref="AD14:AE14"/>
    <mergeCell ref="AB14:AC15"/>
    <mergeCell ref="AG11:AH11"/>
    <mergeCell ref="AB7:AH7"/>
    <mergeCell ref="AK5:AL5"/>
    <mergeCell ref="D6:F6"/>
    <mergeCell ref="G6:K6"/>
    <mergeCell ref="L6:N6"/>
    <mergeCell ref="O6:P6"/>
    <mergeCell ref="R6:U6"/>
    <mergeCell ref="V6:W6"/>
    <mergeCell ref="X6:AA6"/>
    <mergeCell ref="AB6:AH6"/>
    <mergeCell ref="AA4:AC4"/>
    <mergeCell ref="AD4:AG4"/>
    <mergeCell ref="A5:C5"/>
    <mergeCell ref="D5:F5"/>
    <mergeCell ref="G5:T5"/>
    <mergeCell ref="U5:W5"/>
    <mergeCell ref="X5:Z5"/>
    <mergeCell ref="AA5:AC5"/>
    <mergeCell ref="AD5:AG5"/>
    <mergeCell ref="X4:Z4"/>
    <mergeCell ref="C12:D12"/>
    <mergeCell ref="L12:M12"/>
    <mergeCell ref="A2:B2"/>
    <mergeCell ref="C2:G2"/>
    <mergeCell ref="J2:M2"/>
    <mergeCell ref="O2:W2"/>
    <mergeCell ref="D4:F4"/>
    <mergeCell ref="G4:T4"/>
    <mergeCell ref="U4:W4"/>
    <mergeCell ref="A10:B10"/>
    <mergeCell ref="C10:D10"/>
    <mergeCell ref="J10:K10"/>
    <mergeCell ref="L10:M10"/>
    <mergeCell ref="S10:T10"/>
    <mergeCell ref="A7:C7"/>
    <mergeCell ref="D7:F7"/>
    <mergeCell ref="G7:K7"/>
    <mergeCell ref="L7:N7"/>
    <mergeCell ref="O7:P7"/>
    <mergeCell ref="R7:U7"/>
    <mergeCell ref="U10:V10"/>
  </mergeCells>
  <phoneticPr fontId="3"/>
  <dataValidations count="52">
    <dataValidation allowBlank="1" showInputMessage="1" showErrorMessage="1" prompt="みずほ" sqref="E12" xr:uid="{EC532864-81DF-4AF8-A33D-9187B0AC14B2}"/>
    <dataValidation allowBlank="1" showInputMessage="1" showErrorMessage="1" prompt="にごりかわ" sqref="AF24" xr:uid="{82B15295-78EB-42C6-823F-6DCCBBE15E49}"/>
    <dataValidation allowBlank="1" showInputMessage="1" showErrorMessage="1" prompt="たきのうえ" sqref="AF23" xr:uid="{921B613E-BF8E-494F-AA90-91CB3AC42003}"/>
    <dataValidation allowBlank="1" showInputMessage="1" showErrorMessage="1" prompt="ぬまのうえ" sqref="AF21" xr:uid="{9558A80F-E168-49EC-9136-CE60CBFD12FE}"/>
    <dataValidation allowBlank="1" showInputMessage="1" showErrorMessage="1" prompt="こむかい" sqref="AF20" xr:uid="{8F32B60F-82A0-48A2-A199-C36BE0D0059F}"/>
    <dataValidation allowBlank="1" showInputMessage="1" showErrorMessage="1" prompt="もんべつみなみ" sqref="AF19" xr:uid="{153C8FE6-69BA-4AC8-9DBD-627221A095FD}"/>
    <dataValidation allowBlank="1" showInputMessage="1" showErrorMessage="1" prompt="もんべつ" sqref="AF18" xr:uid="{747D890A-9077-42C1-AA2F-1BEE1BD0D7C1}"/>
    <dataValidation allowBlank="1" showInputMessage="1" showErrorMessage="1" prompt="おこっぺ" sqref="AF16" xr:uid="{51388CC8-CF0F-4A05-A836-584B3E3F1923}"/>
    <dataValidation allowBlank="1" showInputMessage="1" showErrorMessage="1" prompt="にしおこっぺ" sqref="AF15" xr:uid="{4826EE8F-143C-4179-A473-8EDE79B971EE}"/>
    <dataValidation allowBlank="1" showInputMessage="1" showErrorMessage="1" prompt="かみおこっぺ" sqref="AF14" xr:uid="{E78DAEE0-D118-4B3C-9AC8-0DEC6D194409}"/>
    <dataValidation allowBlank="1" showInputMessage="1" showErrorMessage="1" prompt="ほろない" sqref="AF13" xr:uid="{20E723B6-9E6B-41FA-A354-1A16CB3BF483}"/>
    <dataValidation allowBlank="1" showInputMessage="1" showErrorMessage="1" prompt="さわき" sqref="AF11" xr:uid="{C1B2F415-E54E-44C9-A494-4CD0EE3824B4}"/>
    <dataValidation allowBlank="1" showInputMessage="1" showErrorMessage="1" prompt="いくたはら" sqref="W15" xr:uid="{5D500F09-2777-49EA-9F18-8883E5EBE823}"/>
    <dataValidation allowBlank="1" showInputMessage="1" showErrorMessage="1" prompt="やすくに" sqref="W14" xr:uid="{8E336BE1-9526-4818-82EF-E26824B8EDE7}"/>
    <dataValidation allowBlank="1" showInputMessage="1" showErrorMessage="1" prompt="えんがる" sqref="W13" xr:uid="{A8D47AB4-CE50-40D4-8582-DB192AC41BD2}"/>
    <dataValidation allowBlank="1" showInputMessage="1" showErrorMessage="1" prompt="まるせっぷ" sqref="W12" xr:uid="{65F98C57-F970-4250-B96C-AEF91F74253B}"/>
    <dataValidation allowBlank="1" showInputMessage="1" showErrorMessage="1" prompt="しらたき" sqref="W11" xr:uid="{851180C3-188F-44B8-B319-7BA10E75481A}"/>
    <dataValidation allowBlank="1" showInputMessage="1" showErrorMessage="1" prompt="つべつ" sqref="N16" xr:uid="{62843FE8-45A1-4285-AF81-90A8148F7825}"/>
    <dataValidation allowBlank="1" showInputMessage="1" showErrorMessage="1" prompt="びほろ" sqref="N15" xr:uid="{E40AC755-C22D-40B6-AF47-811AC263271D}"/>
    <dataValidation allowBlank="1" showInputMessage="1" showErrorMessage="1" prompt="さろま" sqref="N14" xr:uid="{0413322E-DB21-4AA6-A832-A0899717689B}"/>
    <dataValidation allowBlank="1" showInputMessage="1" showErrorMessage="1" prompt="はまさろま" sqref="N13" xr:uid="{E3CF1B35-5E0A-4FE6-A3EE-8B408194B857}"/>
    <dataValidation allowBlank="1" showInputMessage="1" showErrorMessage="1" prompt="さかえ" sqref="N12" xr:uid="{C3687891-2F7E-422B-86E0-169CAC540928}"/>
    <dataValidation allowBlank="1" showInputMessage="1" showErrorMessage="1" prompt="わかさ" sqref="N11" xr:uid="{CECB89F2-D0AA-4A06-88CB-C1FC6FB05C56}"/>
    <dataValidation allowBlank="1" showInputMessage="1" showErrorMessage="1" prompt="おうむ" sqref="AF12" xr:uid="{57134CE7-FB77-49A8-AE42-B0AE4F0F8AFB}"/>
    <dataValidation allowBlank="1" showInputMessage="1" showErrorMessage="1" prompt="おんねゆ" sqref="E13" xr:uid="{6C96C2AF-E3E2-4847-893D-BC0A2032A240}"/>
    <dataValidation allowBlank="1" showInputMessage="1" showErrorMessage="1" prompt="るべしべ" sqref="E11" xr:uid="{6432183B-3683-421C-9B7D-F4A1F71A7922}"/>
    <dataValidation allowBlank="1" showInputMessage="1" showErrorMessage="1" prompt="さるる" sqref="AF17" xr:uid="{94B83F17-194A-44FF-8BDF-0ACB4D796FE8}"/>
    <dataValidation allowBlank="1" showInputMessage="1" showErrorMessage="1" prompt="かみしょこつ" sqref="AF22" xr:uid="{E104AD94-2B6E-4315-B42D-7D5248148B6A}"/>
    <dataValidation allowBlank="1" showInputMessage="1" showErrorMessage="1" prompt="きよさと" sqref="N27" xr:uid="{96CC6228-0D12-4FFC-8CC6-B51919A8192F}"/>
    <dataValidation allowBlank="1" showInputMessage="1" showErrorMessage="1" prompt="しゃり" sqref="N26" xr:uid="{EB2238B5-CEC0-433F-9A4D-A210938BB231}"/>
    <dataValidation allowBlank="1" showInputMessage="1" showErrorMessage="1" prompt="こしみず" sqref="N24" xr:uid="{08B8E2BD-7D1C-49B5-BEC5-8277BE66FA7B}"/>
    <dataValidation allowBlank="1" showInputMessage="1" showErrorMessage="1" prompt="はまこしみず" sqref="N23" xr:uid="{B5CE239C-F2F0-4561-8513-05F1E4BBA0C0}"/>
    <dataValidation allowBlank="1" showInputMessage="1" showErrorMessage="1" prompt="きたはま" sqref="N22" xr:uid="{08625D38-9F58-4897-93C8-0D1E3A6F6741}"/>
    <dataValidation allowBlank="1" showInputMessage="1" showErrorMessage="1" prompt="あばしりとうぶ" sqref="N20" xr:uid="{F806ABDE-49F4-43CC-AB90-E404A1933E6F}"/>
    <dataValidation allowBlank="1" showInputMessage="1" showErrorMessage="1" prompt="あばしりせいぶ" sqref="N19" xr:uid="{FF287C0E-1D33-4F80-9CA4-287FFA7369F2}"/>
    <dataValidation allowBlank="1" showInputMessage="1" showErrorMessage="1" prompt="ひがしもこと" sqref="N18" xr:uid="{2B0AD740-038D-4531-BEB3-E2220F53654C}"/>
    <dataValidation allowBlank="1" showInputMessage="1" showErrorMessage="1" prompt="めまんべつ" sqref="N17" xr:uid="{9ED4DA26-FE34-42A0-BF2F-2029BC5FE8B6}"/>
    <dataValidation allowBlank="1" showInputMessage="1" showErrorMessage="1" prompt="さっつる" sqref="N28" xr:uid="{A7A867C6-E940-401A-9C55-F46248666B3A}"/>
    <dataValidation allowBlank="1" showInputMessage="1" showErrorMessage="1" prompt="やむべつ" sqref="N25" xr:uid="{B67D118C-EED3-432D-9020-98DFC353458E}"/>
    <dataValidation allowBlank="1" showInputMessage="1" showErrorMessage="1" prompt="うばらない" sqref="N21" xr:uid="{C1550E69-3B6D-4004-B766-961BE2939B9B}"/>
    <dataValidation allowBlank="1" showInputMessage="1" showErrorMessage="1" prompt="ゆうべつ" sqref="W17" xr:uid="{0EB89FE0-44F4-4EFB-81C2-F1028AC451AC}"/>
    <dataValidation allowBlank="1" showInputMessage="1" showErrorMessage="1" prompt="かみゆうべつ" sqref="W16" xr:uid="{6BDCA0B0-EBA6-4789-BA96-149609A32BEB}"/>
    <dataValidation allowBlank="1" showInputMessage="1" showErrorMessage="1" prompt="ばろう" sqref="W18" xr:uid="{3782A837-174A-4B8F-9D7F-8B5AF0AAAFE0}"/>
    <dataValidation allowBlank="1" showInputMessage="1" showErrorMessage="1" prompt="たんの" sqref="E19" xr:uid="{9F5F5BB2-4AAF-4480-9EA4-99D148DE69A0}"/>
    <dataValidation allowBlank="1" showInputMessage="1" showErrorMessage="1" prompt="きたみみなみ" sqref="E17" xr:uid="{CA3A7339-F4DD-437F-836E-0E4F90E502F5}"/>
    <dataValidation allowBlank="1" showInputMessage="1" showErrorMessage="1" prompt="きたみにし" sqref="E16" xr:uid="{BA404F06-D543-408B-8304-79CD18120701}"/>
    <dataValidation allowBlank="1" showInputMessage="1" showErrorMessage="1" prompt="きたみちゅうおう" sqref="E15" xr:uid="{7B799131-0610-4928-96E2-0DD8DF4B0456}"/>
    <dataValidation allowBlank="1" showInputMessage="1" showErrorMessage="1" prompt="きたみひがし" sqref="E14" xr:uid="{6171E357-7219-467D-94EB-EE07B08DC5E4}"/>
    <dataValidation allowBlank="1" showInputMessage="1" showErrorMessage="1" prompt="くんねっぷ" sqref="E21" xr:uid="{6556472C-9469-451D-A4E0-486290994418}"/>
    <dataValidation allowBlank="1" showInputMessage="1" showErrorMessage="1" prompt="ところ" sqref="E20" xr:uid="{37F07A07-4F19-4849-87F8-9101883CFA88}"/>
    <dataValidation allowBlank="1" showInputMessage="1" showErrorMessage="1" prompt="にころ" sqref="E18" xr:uid="{5F9B4058-2583-498D-A8A3-A01BEB844A1B}"/>
    <dataValidation type="whole" errorStyle="information" allowBlank="1" showInputMessage="1" showErrorMessage="1" errorTitle="定数オーバー" error="定数オーバーです。" sqref="AH18:AH24 G11:G21 AH12:AH16 Y11:Y17 P11:P21 P23:P24 P26:P28" xr:uid="{C17D3DA6-2F1A-4ECD-BBC9-4869179043A3}">
      <formula1>0</formula1>
      <formula2>F11</formula2>
    </dataValidation>
  </dataValidations>
  <hyperlinks>
    <hyperlink ref="AK5" location="表紙!A1" display="表紙へ戻る" xr:uid="{354508AF-FF6B-4116-BBB5-A1B37974D3AA}"/>
    <hyperlink ref="AK7:AL7" location="変更履歴!A1" display="変更履歴へ" xr:uid="{0B394A00-6980-48B3-8773-C433C8A2DD6F}"/>
  </hyperlinks>
  <printOptions horizontalCentered="1" verticalCentered="1"/>
  <pageMargins left="0.19685039370078741" right="0.19685039370078741" top="0.31496062992125984" bottom="0.31496062992125984" header="0.19685039370078741" footer="0.19685039370078741"/>
  <pageSetup paperSize="9" scale="80" orientation="landscape" cellComments="asDisplayed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8134E-2671-4B4D-8857-EB95954C2130}">
  <sheetPr>
    <pageSetUpPr fitToPage="1"/>
  </sheetPr>
  <dimension ref="A1:AL46"/>
  <sheetViews>
    <sheetView showGridLines="0" showZeros="0" view="pageBreakPreview" zoomScale="75" zoomScaleNormal="75" zoomScaleSheetLayoutView="75" workbookViewId="0"/>
  </sheetViews>
  <sheetFormatPr defaultColWidth="8.08203125" defaultRowHeight="12" customHeight="1"/>
  <cols>
    <col min="1" max="2" width="3.9140625" style="53" customWidth="1"/>
    <col min="3" max="4" width="2.6640625" style="53" customWidth="1"/>
    <col min="5" max="5" width="8.6640625" style="53" customWidth="1"/>
    <col min="6" max="6" width="6" style="53" customWidth="1"/>
    <col min="7" max="7" width="7.58203125" style="53" customWidth="1"/>
    <col min="8" max="8" width="8.9140625" style="53" hidden="1" customWidth="1"/>
    <col min="9" max="9" width="1.9140625" style="53" customWidth="1"/>
    <col min="10" max="11" width="3.9140625" style="53" customWidth="1"/>
    <col min="12" max="13" width="2.6640625" style="53" customWidth="1"/>
    <col min="14" max="14" width="8.6640625" style="53" customWidth="1"/>
    <col min="15" max="15" width="6" style="53" customWidth="1"/>
    <col min="16" max="16" width="7.58203125" style="53" customWidth="1"/>
    <col min="17" max="17" width="8.9140625" style="53" hidden="1" customWidth="1"/>
    <col min="18" max="18" width="1.9140625" style="53" customWidth="1"/>
    <col min="19" max="20" width="3.9140625" style="53" customWidth="1"/>
    <col min="21" max="22" width="2.6640625" style="53" customWidth="1"/>
    <col min="23" max="23" width="8.6640625" style="53" customWidth="1"/>
    <col min="24" max="24" width="6" style="53" customWidth="1"/>
    <col min="25" max="25" width="7.58203125" style="53" customWidth="1"/>
    <col min="26" max="26" width="8.9140625" style="53" hidden="1" customWidth="1"/>
    <col min="27" max="27" width="1.9140625" style="53" customWidth="1"/>
    <col min="28" max="29" width="3.9140625" style="53" customWidth="1"/>
    <col min="30" max="31" width="2.6640625" style="53" customWidth="1"/>
    <col min="32" max="32" width="8.6640625" style="53" customWidth="1"/>
    <col min="33" max="33" width="6" style="53" customWidth="1"/>
    <col min="34" max="34" width="7.58203125" style="53" customWidth="1"/>
    <col min="35" max="35" width="8.9140625" style="53" hidden="1" customWidth="1"/>
    <col min="36" max="36" width="1.9140625" style="53" customWidth="1"/>
    <col min="37" max="16384" width="8.08203125" style="53"/>
  </cols>
  <sheetData>
    <row r="1" spans="1:38" ht="3.75" customHeight="1">
      <c r="A1" s="95"/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132"/>
      <c r="AA1" s="132"/>
      <c r="AB1" s="132"/>
      <c r="AC1" s="132"/>
      <c r="AD1" s="95"/>
      <c r="AE1" s="95"/>
      <c r="AF1" s="95"/>
      <c r="AG1" s="95"/>
      <c r="AH1" s="95"/>
      <c r="AI1" s="95"/>
      <c r="AJ1" s="95"/>
      <c r="AK1" s="95"/>
      <c r="AL1" s="95"/>
    </row>
    <row r="2" spans="1:38" ht="18" customHeight="1">
      <c r="A2" s="560">
        <v>10</v>
      </c>
      <c r="B2" s="561"/>
      <c r="C2" s="562" t="s">
        <v>1446</v>
      </c>
      <c r="D2" s="563"/>
      <c r="E2" s="563"/>
      <c r="F2" s="563"/>
      <c r="G2" s="563"/>
      <c r="H2" s="151"/>
      <c r="I2" s="95"/>
      <c r="J2" s="564">
        <v>46174</v>
      </c>
      <c r="K2" s="564"/>
      <c r="L2" s="564"/>
      <c r="M2" s="564"/>
      <c r="N2" s="430"/>
      <c r="O2" s="565" t="s">
        <v>92</v>
      </c>
      <c r="P2" s="565"/>
      <c r="Q2" s="565"/>
      <c r="R2" s="565"/>
      <c r="S2" s="565"/>
      <c r="T2" s="565"/>
      <c r="U2" s="565"/>
      <c r="V2" s="565"/>
      <c r="W2" s="565"/>
      <c r="X2" s="95"/>
      <c r="Y2" s="3" t="s">
        <v>93</v>
      </c>
      <c r="Z2" s="95"/>
      <c r="AA2" s="95"/>
      <c r="AB2" s="95"/>
      <c r="AC2" s="95"/>
      <c r="AD2" s="95"/>
      <c r="AE2" s="95"/>
      <c r="AF2" s="96"/>
      <c r="AG2" s="97"/>
      <c r="AH2" s="98" t="s">
        <v>94</v>
      </c>
      <c r="AI2" s="95"/>
      <c r="AJ2" s="95"/>
      <c r="AK2" s="95"/>
      <c r="AL2" s="95"/>
    </row>
    <row r="3" spans="1:38" ht="4.5" customHeight="1" thickBot="1">
      <c r="A3" s="130"/>
      <c r="B3" s="130"/>
      <c r="C3" s="130"/>
      <c r="D3" s="130"/>
      <c r="E3" s="130"/>
      <c r="F3" s="130"/>
      <c r="G3" s="130"/>
      <c r="H3" s="132">
        <v>201</v>
      </c>
      <c r="I3" s="3"/>
      <c r="J3" s="3"/>
      <c r="K3" s="3"/>
      <c r="L3" s="3"/>
      <c r="M3" s="3"/>
      <c r="N3" s="3"/>
      <c r="O3" s="3"/>
      <c r="P3" s="3"/>
      <c r="Q3" s="3"/>
      <c r="R3" s="132"/>
      <c r="S3" s="3"/>
      <c r="T3" s="3"/>
      <c r="U3" s="3"/>
      <c r="V3" s="3"/>
      <c r="W3" s="3"/>
      <c r="X3" s="3"/>
      <c r="Y3" s="3"/>
      <c r="Z3" s="152"/>
      <c r="AA3" s="132"/>
      <c r="AB3" s="132"/>
      <c r="AC3" s="132"/>
      <c r="AD3" s="3"/>
      <c r="AE3" s="3"/>
      <c r="AF3" s="3"/>
      <c r="AG3" s="3"/>
      <c r="AH3" s="3"/>
      <c r="AI3" s="3"/>
      <c r="AJ3" s="3"/>
      <c r="AK3" s="3"/>
      <c r="AL3" s="3"/>
    </row>
    <row r="4" spans="1:38" ht="13.5" customHeight="1" thickTop="1">
      <c r="A4" s="100" t="s">
        <v>95</v>
      </c>
      <c r="B4" s="101"/>
      <c r="C4" s="102"/>
      <c r="D4" s="566" t="s">
        <v>96</v>
      </c>
      <c r="E4" s="567"/>
      <c r="F4" s="568"/>
      <c r="G4" s="566" t="s">
        <v>97</v>
      </c>
      <c r="H4" s="567"/>
      <c r="I4" s="567"/>
      <c r="J4" s="567"/>
      <c r="K4" s="567"/>
      <c r="L4" s="567"/>
      <c r="M4" s="567"/>
      <c r="N4" s="567"/>
      <c r="O4" s="567"/>
      <c r="P4" s="567"/>
      <c r="Q4" s="567"/>
      <c r="R4" s="567"/>
      <c r="S4" s="567"/>
      <c r="T4" s="567"/>
      <c r="U4" s="569" t="s">
        <v>333</v>
      </c>
      <c r="V4" s="567"/>
      <c r="W4" s="567"/>
      <c r="X4" s="566" t="s">
        <v>99</v>
      </c>
      <c r="Y4" s="567"/>
      <c r="Z4" s="607"/>
      <c r="AA4" s="608" t="s">
        <v>4</v>
      </c>
      <c r="AB4" s="609"/>
      <c r="AC4" s="609"/>
      <c r="AD4" s="609" t="s">
        <v>100</v>
      </c>
      <c r="AE4" s="609"/>
      <c r="AF4" s="609"/>
      <c r="AG4" s="609"/>
      <c r="AH4" s="103" t="s">
        <v>101</v>
      </c>
      <c r="AI4" s="132"/>
      <c r="AJ4" s="132"/>
      <c r="AK4" s="132"/>
      <c r="AL4" s="132"/>
    </row>
    <row r="5" spans="1:38" ht="24.75" customHeight="1" thickBot="1">
      <c r="A5" s="572"/>
      <c r="B5" s="573"/>
      <c r="C5" s="574"/>
      <c r="D5" s="575" t="str">
        <f>表紙!E5</f>
        <v/>
      </c>
      <c r="E5" s="576"/>
      <c r="F5" s="576"/>
      <c r="G5" s="577">
        <f>表紙!D6</f>
        <v>0</v>
      </c>
      <c r="H5" s="578"/>
      <c r="I5" s="578"/>
      <c r="J5" s="578"/>
      <c r="K5" s="578"/>
      <c r="L5" s="578"/>
      <c r="M5" s="578"/>
      <c r="N5" s="578"/>
      <c r="O5" s="578"/>
      <c r="P5" s="578"/>
      <c r="Q5" s="578"/>
      <c r="R5" s="578"/>
      <c r="S5" s="578"/>
      <c r="T5" s="578"/>
      <c r="U5" s="579">
        <f>表紙!D7</f>
        <v>0</v>
      </c>
      <c r="V5" s="580"/>
      <c r="W5" s="580"/>
      <c r="X5" s="623">
        <f>表紙!D8</f>
        <v>0</v>
      </c>
      <c r="Y5" s="624"/>
      <c r="Z5" s="625"/>
      <c r="AA5" s="626">
        <f>表紙!K4</f>
        <v>0</v>
      </c>
      <c r="AB5" s="627"/>
      <c r="AC5" s="627"/>
      <c r="AD5" s="622">
        <f>表紙!L4</f>
        <v>0</v>
      </c>
      <c r="AE5" s="622"/>
      <c r="AF5" s="622"/>
      <c r="AG5" s="622"/>
      <c r="AH5" s="104">
        <f>表紙!P4</f>
        <v>0</v>
      </c>
      <c r="AI5" s="95"/>
      <c r="AJ5" s="95"/>
      <c r="AK5" s="610" t="s">
        <v>102</v>
      </c>
      <c r="AL5" s="610"/>
    </row>
    <row r="6" spans="1:38" ht="13.5" customHeight="1" thickTop="1">
      <c r="A6" s="100" t="s">
        <v>103</v>
      </c>
      <c r="B6" s="101"/>
      <c r="C6" s="102"/>
      <c r="D6" s="566" t="s">
        <v>104</v>
      </c>
      <c r="E6" s="567"/>
      <c r="F6" s="568"/>
      <c r="G6" s="566" t="s">
        <v>105</v>
      </c>
      <c r="H6" s="567"/>
      <c r="I6" s="567"/>
      <c r="J6" s="567"/>
      <c r="K6" s="568"/>
      <c r="L6" s="697" t="s">
        <v>334</v>
      </c>
      <c r="M6" s="698"/>
      <c r="N6" s="698"/>
      <c r="O6" s="697" t="s">
        <v>335</v>
      </c>
      <c r="P6" s="699"/>
      <c r="Q6" s="153"/>
      <c r="R6" s="701"/>
      <c r="S6" s="701"/>
      <c r="T6" s="701"/>
      <c r="U6" s="702"/>
      <c r="V6" s="700"/>
      <c r="W6" s="701"/>
      <c r="X6" s="566" t="s">
        <v>106</v>
      </c>
      <c r="Y6" s="567"/>
      <c r="Z6" s="567"/>
      <c r="AA6" s="628"/>
      <c r="AB6" s="629" t="s">
        <v>107</v>
      </c>
      <c r="AC6" s="630"/>
      <c r="AD6" s="630"/>
      <c r="AE6" s="630"/>
      <c r="AF6" s="630"/>
      <c r="AG6" s="630"/>
      <c r="AH6" s="631"/>
      <c r="AI6" s="132"/>
      <c r="AJ6" s="132"/>
      <c r="AK6" s="132"/>
      <c r="AL6" s="132"/>
    </row>
    <row r="7" spans="1:38" ht="24.75" customHeight="1" thickBot="1">
      <c r="A7" s="614"/>
      <c r="B7" s="615"/>
      <c r="C7" s="616"/>
      <c r="D7" s="617">
        <f>表紙!J25</f>
        <v>0</v>
      </c>
      <c r="E7" s="618"/>
      <c r="F7" s="619"/>
      <c r="G7" s="617">
        <f>SUM(L7,O7)</f>
        <v>0</v>
      </c>
      <c r="H7" s="618"/>
      <c r="I7" s="618"/>
      <c r="J7" s="618"/>
      <c r="K7" s="619"/>
      <c r="L7" s="785">
        <f>SUM(F23)</f>
        <v>0</v>
      </c>
      <c r="M7" s="786"/>
      <c r="N7" s="786"/>
      <c r="O7" s="785">
        <f>SUM(P11:P15,P19:P21,Y11:Y26,AH11:AH25)</f>
        <v>0</v>
      </c>
      <c r="P7" s="787"/>
      <c r="Q7" s="154"/>
      <c r="R7" s="788"/>
      <c r="S7" s="788"/>
      <c r="T7" s="788"/>
      <c r="U7" s="789"/>
      <c r="V7" s="781"/>
      <c r="W7" s="782"/>
      <c r="X7" s="620">
        <f>表紙!D9</f>
        <v>0</v>
      </c>
      <c r="Y7" s="621"/>
      <c r="Z7" s="621"/>
      <c r="AA7" s="621"/>
      <c r="AB7" s="632">
        <f>表紙!D10</f>
        <v>0</v>
      </c>
      <c r="AC7" s="580"/>
      <c r="AD7" s="580"/>
      <c r="AE7" s="580"/>
      <c r="AF7" s="580"/>
      <c r="AG7" s="580"/>
      <c r="AH7" s="633"/>
      <c r="AI7" s="95"/>
      <c r="AJ7" s="95"/>
      <c r="AK7" s="610" t="s">
        <v>108</v>
      </c>
      <c r="AL7" s="610"/>
    </row>
    <row r="8" spans="1:38" ht="15" hidden="1" customHeight="1">
      <c r="A8" s="114"/>
      <c r="B8" s="114"/>
      <c r="C8" s="95"/>
      <c r="D8" s="115"/>
      <c r="E8" s="115"/>
      <c r="F8" s="115"/>
      <c r="G8" s="115"/>
      <c r="H8" s="115"/>
      <c r="I8" s="115"/>
      <c r="J8" s="115"/>
      <c r="K8" s="115"/>
      <c r="L8" s="112"/>
      <c r="M8" s="112"/>
      <c r="N8" s="112"/>
      <c r="O8" s="112"/>
      <c r="P8" s="112"/>
      <c r="Q8" s="52"/>
      <c r="R8" s="52"/>
      <c r="S8" s="52"/>
      <c r="T8" s="52"/>
      <c r="U8" s="52"/>
      <c r="V8" s="112"/>
      <c r="W8" s="112"/>
      <c r="X8" s="95"/>
      <c r="Y8" s="95"/>
      <c r="Z8" s="95"/>
      <c r="AA8" s="95"/>
      <c r="AB8" s="95"/>
      <c r="AC8" s="117"/>
      <c r="AD8" s="117"/>
      <c r="AE8" s="117"/>
      <c r="AF8" s="95"/>
      <c r="AG8" s="95"/>
      <c r="AH8" s="95"/>
      <c r="AI8" s="95"/>
      <c r="AJ8" s="95"/>
      <c r="AK8" s="3"/>
      <c r="AL8" s="3"/>
    </row>
    <row r="9" spans="1:38" ht="15.75" customHeight="1" thickBot="1">
      <c r="A9" s="291" t="s">
        <v>1447</v>
      </c>
      <c r="B9" s="117"/>
      <c r="C9" s="117"/>
      <c r="D9" s="117"/>
      <c r="E9" s="117"/>
      <c r="F9" s="117"/>
      <c r="G9" s="292" t="s">
        <v>1448</v>
      </c>
      <c r="H9" s="117"/>
      <c r="I9" s="117"/>
      <c r="J9" s="156" t="s">
        <v>1449</v>
      </c>
      <c r="K9" s="156"/>
      <c r="L9" s="156"/>
      <c r="M9" s="156"/>
      <c r="N9" s="156"/>
      <c r="O9" s="192"/>
      <c r="P9" s="292" t="s">
        <v>1448</v>
      </c>
      <c r="Q9" s="117"/>
      <c r="R9" s="117"/>
      <c r="S9" s="156" t="s">
        <v>1450</v>
      </c>
      <c r="T9" s="156"/>
      <c r="U9" s="156"/>
      <c r="V9" s="156"/>
      <c r="W9" s="156"/>
      <c r="X9" s="192"/>
      <c r="Y9" s="156"/>
      <c r="Z9" s="117"/>
      <c r="AA9" s="117"/>
      <c r="AB9" s="156" t="s">
        <v>1451</v>
      </c>
      <c r="AC9" s="117"/>
      <c r="AD9" s="117"/>
      <c r="AE9" s="117"/>
      <c r="AF9" s="117"/>
      <c r="AG9" s="293"/>
      <c r="AH9" s="247"/>
      <c r="AI9" s="132"/>
      <c r="AJ9" s="132"/>
      <c r="AK9" s="132"/>
      <c r="AL9" s="132"/>
    </row>
    <row r="10" spans="1:38" ht="15.75" customHeight="1" thickTop="1">
      <c r="A10" s="768" t="s">
        <v>340</v>
      </c>
      <c r="B10" s="769"/>
      <c r="C10" s="770" t="s">
        <v>4</v>
      </c>
      <c r="D10" s="769"/>
      <c r="E10" s="157" t="s">
        <v>112</v>
      </c>
      <c r="F10" s="157" t="s">
        <v>341</v>
      </c>
      <c r="G10" s="158" t="s">
        <v>114</v>
      </c>
      <c r="H10" s="132"/>
      <c r="I10" s="132"/>
      <c r="J10" s="706" t="s">
        <v>340</v>
      </c>
      <c r="K10" s="707"/>
      <c r="L10" s="721" t="s">
        <v>4</v>
      </c>
      <c r="M10" s="707"/>
      <c r="N10" s="162" t="s">
        <v>343</v>
      </c>
      <c r="O10" s="162" t="s">
        <v>341</v>
      </c>
      <c r="P10" s="163" t="s">
        <v>114</v>
      </c>
      <c r="Q10" s="132"/>
      <c r="R10" s="132"/>
      <c r="S10" s="706" t="s">
        <v>340</v>
      </c>
      <c r="T10" s="707"/>
      <c r="U10" s="721" t="s">
        <v>4</v>
      </c>
      <c r="V10" s="707"/>
      <c r="W10" s="162" t="s">
        <v>343</v>
      </c>
      <c r="X10" s="162" t="s">
        <v>341</v>
      </c>
      <c r="Y10" s="163" t="s">
        <v>114</v>
      </c>
      <c r="Z10" s="132"/>
      <c r="AA10" s="132"/>
      <c r="AB10" s="706" t="s">
        <v>340</v>
      </c>
      <c r="AC10" s="707"/>
      <c r="AD10" s="721" t="s">
        <v>4</v>
      </c>
      <c r="AE10" s="707"/>
      <c r="AF10" s="159" t="s">
        <v>112</v>
      </c>
      <c r="AG10" s="269" t="s">
        <v>341</v>
      </c>
      <c r="AH10" s="248" t="s">
        <v>114</v>
      </c>
      <c r="AI10" s="132"/>
      <c r="AJ10" s="132"/>
      <c r="AK10" s="132"/>
      <c r="AL10" s="132"/>
    </row>
    <row r="11" spans="1:38" ht="15.75" customHeight="1">
      <c r="A11" s="771" t="s">
        <v>1452</v>
      </c>
      <c r="B11" s="970"/>
      <c r="C11" s="1016">
        <v>45010</v>
      </c>
      <c r="D11" s="766"/>
      <c r="E11" s="323" t="s">
        <v>1453</v>
      </c>
      <c r="F11" s="239">
        <v>1120</v>
      </c>
      <c r="G11" s="164"/>
      <c r="H11" s="132" t="s">
        <v>1454</v>
      </c>
      <c r="I11" s="132"/>
      <c r="J11" s="676" t="s">
        <v>1455</v>
      </c>
      <c r="K11" s="677"/>
      <c r="L11" s="1017">
        <v>46010</v>
      </c>
      <c r="M11" s="1018"/>
      <c r="N11" s="419" t="s">
        <v>1456</v>
      </c>
      <c r="O11" s="239">
        <v>3070</v>
      </c>
      <c r="P11" s="420"/>
      <c r="Q11" s="132" t="s">
        <v>1457</v>
      </c>
      <c r="R11" s="132"/>
      <c r="S11" s="1000" t="s">
        <v>1458</v>
      </c>
      <c r="T11" s="1001"/>
      <c r="U11" s="1010">
        <v>34040</v>
      </c>
      <c r="V11" s="1019"/>
      <c r="W11" s="463" t="s">
        <v>1459</v>
      </c>
      <c r="X11" s="975" t="s">
        <v>1640</v>
      </c>
      <c r="Y11" s="1022"/>
      <c r="Z11" s="194" t="s">
        <v>1460</v>
      </c>
      <c r="AA11" s="200"/>
      <c r="AB11" s="676" t="s">
        <v>1461</v>
      </c>
      <c r="AC11" s="677"/>
      <c r="AD11" s="1016">
        <v>34230</v>
      </c>
      <c r="AE11" s="675"/>
      <c r="AF11" s="320" t="s">
        <v>1462</v>
      </c>
      <c r="AG11" s="239">
        <v>140</v>
      </c>
      <c r="AH11" s="167"/>
      <c r="AI11" s="132" t="s">
        <v>1463</v>
      </c>
      <c r="AJ11" s="132"/>
      <c r="AK11" s="117"/>
      <c r="AL11" s="132"/>
    </row>
    <row r="12" spans="1:38" ht="15.75" customHeight="1">
      <c r="A12" s="772"/>
      <c r="B12" s="971"/>
      <c r="C12" s="1006">
        <v>45200</v>
      </c>
      <c r="D12" s="667"/>
      <c r="E12" s="176" t="s">
        <v>1464</v>
      </c>
      <c r="F12" s="262">
        <v>2785</v>
      </c>
      <c r="G12" s="168"/>
      <c r="H12" s="132" t="s">
        <v>1465</v>
      </c>
      <c r="I12" s="132"/>
      <c r="J12" s="670"/>
      <c r="K12" s="671"/>
      <c r="L12" s="1014">
        <v>34025</v>
      </c>
      <c r="M12" s="1015"/>
      <c r="N12" s="323" t="s">
        <v>1466</v>
      </c>
      <c r="O12" s="294">
        <v>2900</v>
      </c>
      <c r="P12" s="166"/>
      <c r="Q12" s="132" t="s">
        <v>1467</v>
      </c>
      <c r="R12" s="132"/>
      <c r="S12" s="744"/>
      <c r="T12" s="745"/>
      <c r="U12" s="1006">
        <v>34050</v>
      </c>
      <c r="V12" s="683"/>
      <c r="W12" s="176" t="s">
        <v>1468</v>
      </c>
      <c r="X12" s="294">
        <v>1535</v>
      </c>
      <c r="Y12" s="167"/>
      <c r="Z12" s="194" t="s">
        <v>1469</v>
      </c>
      <c r="AA12" s="200"/>
      <c r="AB12" s="670"/>
      <c r="AC12" s="671"/>
      <c r="AD12" s="1006">
        <v>34240</v>
      </c>
      <c r="AE12" s="683"/>
      <c r="AF12" s="176" t="s">
        <v>1470</v>
      </c>
      <c r="AG12" s="262">
        <v>185</v>
      </c>
      <c r="AH12" s="167"/>
      <c r="AI12" s="132" t="s">
        <v>1471</v>
      </c>
      <c r="AJ12" s="132"/>
      <c r="AK12" s="117"/>
      <c r="AL12" s="132"/>
    </row>
    <row r="13" spans="1:38" ht="15.75" customHeight="1">
      <c r="A13" s="772"/>
      <c r="B13" s="971"/>
      <c r="C13" s="1006">
        <v>45050</v>
      </c>
      <c r="D13" s="667"/>
      <c r="E13" s="176" t="s">
        <v>1472</v>
      </c>
      <c r="F13" s="262">
        <v>2135</v>
      </c>
      <c r="G13" s="168"/>
      <c r="H13" s="132" t="s">
        <v>1473</v>
      </c>
      <c r="I13" s="132"/>
      <c r="J13" s="670"/>
      <c r="K13" s="671"/>
      <c r="L13" s="1010">
        <v>32100</v>
      </c>
      <c r="M13" s="1019"/>
      <c r="N13" s="460" t="s">
        <v>1474</v>
      </c>
      <c r="O13" s="909" t="s">
        <v>1676</v>
      </c>
      <c r="P13" s="910"/>
      <c r="Q13" s="132" t="s">
        <v>1475</v>
      </c>
      <c r="R13" s="132"/>
      <c r="S13" s="670" t="s">
        <v>1476</v>
      </c>
      <c r="T13" s="671"/>
      <c r="U13" s="1006">
        <v>34090</v>
      </c>
      <c r="V13" s="683"/>
      <c r="W13" s="176" t="s">
        <v>1477</v>
      </c>
      <c r="X13" s="262">
        <v>295</v>
      </c>
      <c r="Y13" s="167"/>
      <c r="Z13" s="194" t="s">
        <v>1478</v>
      </c>
      <c r="AA13" s="200"/>
      <c r="AB13" s="670"/>
      <c r="AC13" s="671"/>
      <c r="AD13" s="1006">
        <v>34250</v>
      </c>
      <c r="AE13" s="683"/>
      <c r="AF13" s="176" t="s">
        <v>1479</v>
      </c>
      <c r="AG13" s="262">
        <v>2305</v>
      </c>
      <c r="AH13" s="167"/>
      <c r="AI13" s="132" t="s">
        <v>1480</v>
      </c>
      <c r="AJ13" s="132"/>
      <c r="AK13" s="117"/>
      <c r="AL13" s="132"/>
    </row>
    <row r="14" spans="1:38" ht="15.75" customHeight="1">
      <c r="A14" s="772"/>
      <c r="B14" s="971"/>
      <c r="C14" s="1006">
        <v>45060</v>
      </c>
      <c r="D14" s="667"/>
      <c r="E14" s="176" t="s">
        <v>1481</v>
      </c>
      <c r="F14" s="262">
        <v>2305</v>
      </c>
      <c r="G14" s="168"/>
      <c r="H14" s="132" t="s">
        <v>1482</v>
      </c>
      <c r="I14" s="132"/>
      <c r="J14" s="670"/>
      <c r="K14" s="671"/>
      <c r="L14" s="683">
        <v>34010</v>
      </c>
      <c r="M14" s="683"/>
      <c r="N14" s="176" t="s">
        <v>1483</v>
      </c>
      <c r="O14" s="294">
        <v>6150</v>
      </c>
      <c r="P14" s="184"/>
      <c r="Q14" s="132" t="s">
        <v>1484</v>
      </c>
      <c r="R14" s="132"/>
      <c r="S14" s="794" t="s">
        <v>1485</v>
      </c>
      <c r="T14" s="802"/>
      <c r="U14" s="1006">
        <v>34110</v>
      </c>
      <c r="V14" s="683"/>
      <c r="W14" s="176" t="s">
        <v>1486</v>
      </c>
      <c r="X14" s="262">
        <v>115</v>
      </c>
      <c r="Y14" s="167"/>
      <c r="Z14" s="194" t="s">
        <v>1487</v>
      </c>
      <c r="AA14" s="200"/>
      <c r="AB14" s="670"/>
      <c r="AC14" s="671"/>
      <c r="AD14" s="1006">
        <v>34260</v>
      </c>
      <c r="AE14" s="683"/>
      <c r="AF14" s="176" t="s">
        <v>1488</v>
      </c>
      <c r="AG14" s="262">
        <v>2360</v>
      </c>
      <c r="AH14" s="167"/>
      <c r="AI14" s="132" t="s">
        <v>1489</v>
      </c>
      <c r="AJ14" s="132"/>
      <c r="AK14" s="117"/>
      <c r="AL14" s="132"/>
    </row>
    <row r="15" spans="1:38" ht="15.75" customHeight="1">
      <c r="A15" s="772"/>
      <c r="B15" s="971"/>
      <c r="C15" s="1006">
        <v>45080</v>
      </c>
      <c r="D15" s="667"/>
      <c r="E15" s="176" t="s">
        <v>1490</v>
      </c>
      <c r="F15" s="294">
        <v>1360</v>
      </c>
      <c r="G15" s="168"/>
      <c r="H15" s="132" t="s">
        <v>1491</v>
      </c>
      <c r="I15" s="132"/>
      <c r="J15" s="672"/>
      <c r="K15" s="673"/>
      <c r="L15" s="691">
        <v>34020</v>
      </c>
      <c r="M15" s="691"/>
      <c r="N15" s="182" t="s">
        <v>1492</v>
      </c>
      <c r="O15" s="295">
        <v>1575</v>
      </c>
      <c r="P15" s="171"/>
      <c r="Q15" s="132"/>
      <c r="R15" s="132"/>
      <c r="S15" s="670"/>
      <c r="T15" s="671"/>
      <c r="U15" s="1006">
        <v>34120</v>
      </c>
      <c r="V15" s="683"/>
      <c r="W15" s="176" t="s">
        <v>1493</v>
      </c>
      <c r="X15" s="262">
        <v>1250</v>
      </c>
      <c r="Y15" s="167"/>
      <c r="Z15" s="194" t="s">
        <v>1494</v>
      </c>
      <c r="AA15" s="200"/>
      <c r="AB15" s="670"/>
      <c r="AC15" s="671"/>
      <c r="AD15" s="1006">
        <v>34270</v>
      </c>
      <c r="AE15" s="683"/>
      <c r="AF15" s="176" t="s">
        <v>1495</v>
      </c>
      <c r="AG15" s="262">
        <v>135</v>
      </c>
      <c r="AH15" s="167"/>
      <c r="AI15" s="132" t="s">
        <v>1496</v>
      </c>
      <c r="AJ15" s="132"/>
      <c r="AK15" s="117"/>
      <c r="AL15" s="132"/>
    </row>
    <row r="16" spans="1:38" ht="15.75" customHeight="1">
      <c r="A16" s="772"/>
      <c r="B16" s="971"/>
      <c r="C16" s="1006">
        <v>45090</v>
      </c>
      <c r="D16" s="667"/>
      <c r="E16" s="176" t="s">
        <v>1497</v>
      </c>
      <c r="F16" s="262">
        <v>1030</v>
      </c>
      <c r="G16" s="168"/>
      <c r="H16" s="132" t="s">
        <v>1498</v>
      </c>
      <c r="I16" s="132"/>
      <c r="J16" s="132"/>
      <c r="K16" s="132"/>
      <c r="L16" s="132"/>
      <c r="M16" s="132"/>
      <c r="N16" s="132"/>
      <c r="O16" s="132"/>
      <c r="P16" s="132"/>
      <c r="Q16" s="132"/>
      <c r="R16" s="132"/>
      <c r="S16" s="670"/>
      <c r="T16" s="671"/>
      <c r="U16" s="1006">
        <v>34130</v>
      </c>
      <c r="V16" s="683"/>
      <c r="W16" s="176" t="s">
        <v>1499</v>
      </c>
      <c r="X16" s="262">
        <v>140</v>
      </c>
      <c r="Y16" s="167"/>
      <c r="Z16" s="194" t="s">
        <v>1500</v>
      </c>
      <c r="AA16" s="200"/>
      <c r="AB16" s="794" t="s">
        <v>1501</v>
      </c>
      <c r="AC16" s="802"/>
      <c r="AD16" s="1006">
        <v>34300</v>
      </c>
      <c r="AE16" s="683"/>
      <c r="AF16" s="176" t="s">
        <v>1502</v>
      </c>
      <c r="AG16" s="262">
        <v>1485</v>
      </c>
      <c r="AH16" s="167"/>
      <c r="AI16" s="132" t="s">
        <v>1503</v>
      </c>
      <c r="AJ16" s="132"/>
      <c r="AK16" s="117"/>
      <c r="AL16" s="132"/>
    </row>
    <row r="17" spans="1:38" ht="15.75" customHeight="1">
      <c r="A17" s="772"/>
      <c r="B17" s="971"/>
      <c r="C17" s="1012">
        <v>45100</v>
      </c>
      <c r="D17" s="1021"/>
      <c r="E17" s="176" t="s">
        <v>1504</v>
      </c>
      <c r="F17" s="262">
        <v>1105</v>
      </c>
      <c r="G17" s="168"/>
      <c r="H17" s="132" t="s">
        <v>1505</v>
      </c>
      <c r="I17" s="132"/>
      <c r="J17" s="156" t="s">
        <v>1449</v>
      </c>
      <c r="K17" s="132"/>
      <c r="L17" s="132"/>
      <c r="M17" s="132"/>
      <c r="N17" s="117"/>
      <c r="O17" s="206"/>
      <c r="P17" s="284"/>
      <c r="Q17" s="132"/>
      <c r="R17" s="132"/>
      <c r="S17" s="670"/>
      <c r="T17" s="671"/>
      <c r="U17" s="1006">
        <v>34430</v>
      </c>
      <c r="V17" s="683"/>
      <c r="W17" s="176" t="s">
        <v>1506</v>
      </c>
      <c r="X17" s="262">
        <v>155</v>
      </c>
      <c r="Y17" s="167"/>
      <c r="Z17" s="194" t="s">
        <v>1507</v>
      </c>
      <c r="AA17" s="200"/>
      <c r="AB17" s="670"/>
      <c r="AC17" s="671"/>
      <c r="AD17" s="1006">
        <v>34310</v>
      </c>
      <c r="AE17" s="683"/>
      <c r="AF17" s="176" t="s">
        <v>1508</v>
      </c>
      <c r="AG17" s="262">
        <v>290</v>
      </c>
      <c r="AH17" s="167"/>
      <c r="AI17" s="132" t="s">
        <v>1509</v>
      </c>
      <c r="AJ17" s="132"/>
      <c r="AK17" s="117"/>
      <c r="AL17" s="132"/>
    </row>
    <row r="18" spans="1:38" ht="15.75" customHeight="1">
      <c r="A18" s="1023"/>
      <c r="B18" s="1024"/>
      <c r="C18" s="1006">
        <v>45120</v>
      </c>
      <c r="D18" s="667"/>
      <c r="E18" s="176" t="s">
        <v>1672</v>
      </c>
      <c r="F18" s="294">
        <v>1715</v>
      </c>
      <c r="G18" s="173"/>
      <c r="H18" s="132" t="s">
        <v>1512</v>
      </c>
      <c r="I18" s="132"/>
      <c r="J18" s="706" t="s">
        <v>340</v>
      </c>
      <c r="K18" s="707"/>
      <c r="L18" s="708" t="s">
        <v>4</v>
      </c>
      <c r="M18" s="709"/>
      <c r="N18" s="162" t="s">
        <v>343</v>
      </c>
      <c r="O18" s="162" t="s">
        <v>341</v>
      </c>
      <c r="P18" s="163" t="s">
        <v>114</v>
      </c>
      <c r="Q18" s="132"/>
      <c r="R18" s="132"/>
      <c r="S18" s="794" t="s">
        <v>1513</v>
      </c>
      <c r="T18" s="802"/>
      <c r="U18" s="1006">
        <v>34140</v>
      </c>
      <c r="V18" s="683"/>
      <c r="W18" s="176" t="s">
        <v>1514</v>
      </c>
      <c r="X18" s="294">
        <v>1045</v>
      </c>
      <c r="Y18" s="166"/>
      <c r="Z18" s="194" t="s">
        <v>1515</v>
      </c>
      <c r="AA18" s="200"/>
      <c r="AB18" s="670"/>
      <c r="AC18" s="671"/>
      <c r="AD18" s="1006">
        <v>34320</v>
      </c>
      <c r="AE18" s="683"/>
      <c r="AF18" s="176" t="s">
        <v>1516</v>
      </c>
      <c r="AG18" s="262">
        <v>160</v>
      </c>
      <c r="AH18" s="167"/>
      <c r="AI18" s="132" t="s">
        <v>1517</v>
      </c>
      <c r="AJ18" s="132"/>
      <c r="AK18" s="117"/>
      <c r="AL18" s="132"/>
    </row>
    <row r="19" spans="1:38" ht="15.75" customHeight="1">
      <c r="A19" s="956" t="s">
        <v>1510</v>
      </c>
      <c r="B19" s="966"/>
      <c r="C19" s="1006">
        <v>45070</v>
      </c>
      <c r="D19" s="667"/>
      <c r="E19" s="176" t="s">
        <v>1511</v>
      </c>
      <c r="F19" s="294">
        <v>1975</v>
      </c>
      <c r="G19" s="173"/>
      <c r="H19" s="132" t="s">
        <v>1519</v>
      </c>
      <c r="I19" s="132"/>
      <c r="J19" s="676" t="s">
        <v>1520</v>
      </c>
      <c r="K19" s="677"/>
      <c r="L19" s="1016">
        <v>34060</v>
      </c>
      <c r="M19" s="675"/>
      <c r="N19" s="320" t="s">
        <v>1521</v>
      </c>
      <c r="O19" s="239">
        <v>365</v>
      </c>
      <c r="P19" s="234"/>
      <c r="Q19" s="132" t="s">
        <v>1522</v>
      </c>
      <c r="R19" s="132"/>
      <c r="S19" s="670"/>
      <c r="T19" s="671"/>
      <c r="U19" s="1006">
        <v>34150</v>
      </c>
      <c r="V19" s="683"/>
      <c r="W19" s="176" t="s">
        <v>1523</v>
      </c>
      <c r="X19" s="262">
        <v>125</v>
      </c>
      <c r="Y19" s="167"/>
      <c r="Z19" s="194" t="s">
        <v>1524</v>
      </c>
      <c r="AA19" s="200"/>
      <c r="AB19" s="670"/>
      <c r="AC19" s="671"/>
      <c r="AD19" s="1006">
        <v>34340</v>
      </c>
      <c r="AE19" s="1020"/>
      <c r="AF19" s="176" t="s">
        <v>1525</v>
      </c>
      <c r="AG19" s="262">
        <v>305</v>
      </c>
      <c r="AH19" s="167"/>
      <c r="AI19" s="132" t="s">
        <v>1526</v>
      </c>
      <c r="AJ19" s="132"/>
      <c r="AK19" s="117"/>
      <c r="AL19" s="132"/>
    </row>
    <row r="20" spans="1:38" ht="15.75" customHeight="1">
      <c r="A20" s="772"/>
      <c r="B20" s="971"/>
      <c r="C20" s="1006">
        <v>45300</v>
      </c>
      <c r="D20" s="667"/>
      <c r="E20" s="176" t="s">
        <v>1518</v>
      </c>
      <c r="F20" s="264">
        <v>805</v>
      </c>
      <c r="G20" s="168"/>
      <c r="H20" s="132" t="s">
        <v>1528</v>
      </c>
      <c r="I20" s="132"/>
      <c r="J20" s="670"/>
      <c r="K20" s="671"/>
      <c r="L20" s="1006">
        <v>34070</v>
      </c>
      <c r="M20" s="683"/>
      <c r="N20" s="176" t="s">
        <v>1529</v>
      </c>
      <c r="O20" s="262">
        <v>655</v>
      </c>
      <c r="P20" s="167"/>
      <c r="Q20" s="132" t="s">
        <v>1530</v>
      </c>
      <c r="R20" s="132"/>
      <c r="S20" s="670"/>
      <c r="T20" s="671"/>
      <c r="U20" s="1006">
        <v>34160</v>
      </c>
      <c r="V20" s="683"/>
      <c r="W20" s="176" t="s">
        <v>1531</v>
      </c>
      <c r="X20" s="262">
        <v>215</v>
      </c>
      <c r="Y20" s="167"/>
      <c r="Z20" s="194" t="s">
        <v>1532</v>
      </c>
      <c r="AA20" s="200"/>
      <c r="AB20" s="794" t="s">
        <v>1533</v>
      </c>
      <c r="AC20" s="802"/>
      <c r="AD20" s="1006">
        <v>34350</v>
      </c>
      <c r="AE20" s="1020"/>
      <c r="AF20" s="176" t="s">
        <v>1534</v>
      </c>
      <c r="AG20" s="262">
        <v>165</v>
      </c>
      <c r="AH20" s="167"/>
      <c r="AI20" s="132" t="s">
        <v>1535</v>
      </c>
      <c r="AJ20" s="132"/>
      <c r="AK20" s="117"/>
      <c r="AL20" s="132"/>
    </row>
    <row r="21" spans="1:38" ht="15.75" customHeight="1" thickBot="1">
      <c r="A21" s="951"/>
      <c r="B21" s="977"/>
      <c r="C21" s="1007">
        <v>45310</v>
      </c>
      <c r="D21" s="1008"/>
      <c r="E21" s="327" t="s">
        <v>1527</v>
      </c>
      <c r="F21" s="295">
        <v>230</v>
      </c>
      <c r="G21" s="197"/>
      <c r="H21" s="132"/>
      <c r="I21" s="200"/>
      <c r="J21" s="672"/>
      <c r="K21" s="673"/>
      <c r="L21" s="1007">
        <v>34085</v>
      </c>
      <c r="M21" s="1008"/>
      <c r="N21" s="328" t="s">
        <v>1536</v>
      </c>
      <c r="O21" s="297">
        <v>220</v>
      </c>
      <c r="P21" s="238"/>
      <c r="Q21" s="132" t="s">
        <v>1537</v>
      </c>
      <c r="R21" s="132"/>
      <c r="S21" s="794" t="s">
        <v>1538</v>
      </c>
      <c r="T21" s="802"/>
      <c r="U21" s="1006">
        <v>34175</v>
      </c>
      <c r="V21" s="1009"/>
      <c r="W21" s="176" t="s">
        <v>1539</v>
      </c>
      <c r="X21" s="262">
        <v>170</v>
      </c>
      <c r="Y21" s="167"/>
      <c r="Z21" s="194" t="s">
        <v>1540</v>
      </c>
      <c r="AA21" s="200"/>
      <c r="AB21" s="670"/>
      <c r="AC21" s="671"/>
      <c r="AD21" s="1006">
        <v>34360</v>
      </c>
      <c r="AE21" s="1020"/>
      <c r="AF21" s="176" t="s">
        <v>1541</v>
      </c>
      <c r="AG21" s="262">
        <v>3655</v>
      </c>
      <c r="AH21" s="167"/>
      <c r="AI21" s="132" t="s">
        <v>1542</v>
      </c>
      <c r="AJ21" s="132"/>
      <c r="AK21" s="117"/>
      <c r="AL21" s="132"/>
    </row>
    <row r="22" spans="1:38" ht="15.75" customHeight="1" thickTop="1" thickBot="1">
      <c r="A22" s="242" t="s">
        <v>801</v>
      </c>
      <c r="B22" s="243"/>
      <c r="C22" s="243"/>
      <c r="D22" s="243"/>
      <c r="E22" s="244"/>
      <c r="F22" s="296">
        <f>SUM(F11:F21)</f>
        <v>16565</v>
      </c>
      <c r="G22" s="246"/>
      <c r="H22" s="132"/>
      <c r="I22" s="200"/>
      <c r="J22" s="132"/>
      <c r="Q22" s="132"/>
      <c r="R22" s="132"/>
      <c r="S22" s="670"/>
      <c r="T22" s="671"/>
      <c r="U22" s="1006">
        <v>34180</v>
      </c>
      <c r="V22" s="1009"/>
      <c r="W22" s="176" t="s">
        <v>1543</v>
      </c>
      <c r="X22" s="262">
        <v>1865</v>
      </c>
      <c r="Y22" s="167"/>
      <c r="Z22" s="194" t="s">
        <v>1544</v>
      </c>
      <c r="AA22" s="200"/>
      <c r="AB22" s="670"/>
      <c r="AC22" s="671"/>
      <c r="AD22" s="1010">
        <v>34380</v>
      </c>
      <c r="AE22" s="1011"/>
      <c r="AF22" s="460" t="s">
        <v>1545</v>
      </c>
      <c r="AG22" s="876" t="s">
        <v>1546</v>
      </c>
      <c r="AH22" s="877"/>
      <c r="AI22" s="132" t="s">
        <v>1547</v>
      </c>
      <c r="AJ22" s="132"/>
      <c r="AK22" s="117"/>
      <c r="AL22" s="132"/>
    </row>
    <row r="23" spans="1:38" ht="15.75" customHeight="1" thickTop="1" thickBot="1">
      <c r="A23" s="298" t="s">
        <v>808</v>
      </c>
      <c r="B23" s="299"/>
      <c r="C23" s="299"/>
      <c r="D23" s="299"/>
      <c r="E23" s="300"/>
      <c r="F23" s="202">
        <f>SUM(G11:G21)</f>
        <v>0</v>
      </c>
      <c r="G23" s="199"/>
      <c r="H23" s="200"/>
      <c r="I23" s="200"/>
      <c r="Q23" s="132"/>
      <c r="R23" s="132"/>
      <c r="S23" s="670"/>
      <c r="T23" s="671"/>
      <c r="U23" s="1010">
        <v>34181</v>
      </c>
      <c r="V23" s="1011"/>
      <c r="W23" s="460" t="s">
        <v>1548</v>
      </c>
      <c r="X23" s="876" t="s">
        <v>1549</v>
      </c>
      <c r="Y23" s="877"/>
      <c r="Z23" s="194" t="s">
        <v>1550</v>
      </c>
      <c r="AA23" s="200"/>
      <c r="AB23" s="794" t="s">
        <v>1551</v>
      </c>
      <c r="AC23" s="802"/>
      <c r="AD23" s="1006">
        <v>34390</v>
      </c>
      <c r="AE23" s="1009"/>
      <c r="AF23" s="176" t="s">
        <v>1552</v>
      </c>
      <c r="AG23" s="262">
        <v>225</v>
      </c>
      <c r="AH23" s="167"/>
      <c r="AI23" s="132" t="s">
        <v>1553</v>
      </c>
      <c r="AJ23" s="132"/>
      <c r="AK23" s="117"/>
      <c r="AL23" s="132"/>
    </row>
    <row r="24" spans="1:38" ht="15.75" customHeight="1" thickTop="1">
      <c r="A24" s="132"/>
      <c r="B24" s="132"/>
      <c r="C24" s="132"/>
      <c r="D24" s="132"/>
      <c r="E24" s="132"/>
      <c r="F24" s="132"/>
      <c r="G24" s="132"/>
      <c r="H24" s="200"/>
      <c r="I24" s="200"/>
      <c r="Q24" s="132"/>
      <c r="R24" s="132"/>
      <c r="S24" s="794" t="s">
        <v>1554</v>
      </c>
      <c r="T24" s="802"/>
      <c r="U24" s="1006">
        <v>34190</v>
      </c>
      <c r="V24" s="1009"/>
      <c r="W24" s="176" t="s">
        <v>1555</v>
      </c>
      <c r="X24" s="262">
        <v>230</v>
      </c>
      <c r="Y24" s="167"/>
      <c r="Z24" s="194" t="s">
        <v>1556</v>
      </c>
      <c r="AA24" s="200"/>
      <c r="AB24" s="670"/>
      <c r="AC24" s="671"/>
      <c r="AD24" s="1012">
        <v>34400</v>
      </c>
      <c r="AE24" s="1013"/>
      <c r="AF24" s="330" t="s">
        <v>1557</v>
      </c>
      <c r="AG24" s="262">
        <v>975</v>
      </c>
      <c r="AH24" s="184"/>
      <c r="AI24" s="132" t="s">
        <v>1558</v>
      </c>
      <c r="AJ24" s="132"/>
      <c r="AK24" s="117"/>
      <c r="AL24" s="132"/>
    </row>
    <row r="25" spans="1:38" ht="15.75" customHeight="1">
      <c r="A25" s="132"/>
      <c r="B25" s="132"/>
      <c r="C25" s="132"/>
      <c r="D25" s="132"/>
      <c r="E25" s="132"/>
      <c r="F25" s="132"/>
      <c r="G25" s="132"/>
      <c r="H25"/>
      <c r="I25"/>
      <c r="J25"/>
      <c r="Q25" s="132"/>
      <c r="R25" s="132"/>
      <c r="S25" s="670"/>
      <c r="T25" s="671"/>
      <c r="U25" s="1006">
        <v>34200</v>
      </c>
      <c r="V25" s="1009"/>
      <c r="W25" s="176" t="s">
        <v>1559</v>
      </c>
      <c r="X25" s="262">
        <v>205</v>
      </c>
      <c r="Y25" s="167"/>
      <c r="Z25" s="194" t="s">
        <v>1560</v>
      </c>
      <c r="AA25" s="200"/>
      <c r="AB25" s="827" t="s">
        <v>1561</v>
      </c>
      <c r="AC25" s="828"/>
      <c r="AD25" s="1004">
        <v>34420</v>
      </c>
      <c r="AE25" s="751"/>
      <c r="AF25" s="169" t="s">
        <v>1562</v>
      </c>
      <c r="AG25" s="201">
        <v>825</v>
      </c>
      <c r="AH25" s="171"/>
      <c r="AI25" s="132" t="s">
        <v>1563</v>
      </c>
      <c r="AJ25" s="132"/>
      <c r="AK25" s="117"/>
      <c r="AL25" s="132"/>
    </row>
    <row r="26" spans="1:38" ht="15.75" customHeight="1">
      <c r="A26"/>
      <c r="B26"/>
      <c r="C26"/>
      <c r="D26"/>
      <c r="E26"/>
      <c r="F26"/>
      <c r="G26"/>
      <c r="H26"/>
      <c r="I26"/>
      <c r="J26"/>
      <c r="Q26" s="132"/>
      <c r="R26" s="132"/>
      <c r="S26" s="672"/>
      <c r="T26" s="673"/>
      <c r="U26" s="1004">
        <v>34210</v>
      </c>
      <c r="V26" s="1005"/>
      <c r="W26" s="182" t="s">
        <v>1564</v>
      </c>
      <c r="X26" s="295">
        <v>570</v>
      </c>
      <c r="Y26" s="171"/>
      <c r="Z26" s="194" t="s">
        <v>1565</v>
      </c>
      <c r="AA26" s="200"/>
      <c r="AB26" s="132"/>
      <c r="AC26" s="132"/>
      <c r="AD26" s="132"/>
      <c r="AE26" s="132"/>
      <c r="AF26" s="132"/>
      <c r="AG26" s="132"/>
      <c r="AH26" s="132"/>
      <c r="AI26" s="132"/>
      <c r="AJ26" s="132"/>
      <c r="AK26" s="117"/>
      <c r="AL26" s="132"/>
    </row>
    <row r="27" spans="1:38" ht="15.75" customHeight="1">
      <c r="A27"/>
      <c r="B27"/>
      <c r="C27"/>
      <c r="D27"/>
      <c r="E27"/>
      <c r="F27"/>
      <c r="G27"/>
      <c r="H27"/>
      <c r="I27"/>
      <c r="J27"/>
      <c r="Q27" s="132"/>
      <c r="R27" s="132"/>
      <c r="S27" s="132"/>
      <c r="Z27" s="200"/>
      <c r="AA27" s="200"/>
      <c r="AB27" s="132"/>
      <c r="AC27" s="132"/>
      <c r="AD27" s="132"/>
      <c r="AE27" s="132"/>
      <c r="AF27" s="132"/>
      <c r="AG27" s="132"/>
      <c r="AH27" s="132"/>
      <c r="AI27" s="132"/>
      <c r="AJ27" s="132"/>
      <c r="AK27" s="117"/>
      <c r="AL27" s="132"/>
    </row>
    <row r="28" spans="1:38" ht="15.75" customHeight="1">
      <c r="A28"/>
      <c r="B28"/>
      <c r="C28"/>
      <c r="D28"/>
      <c r="E28"/>
      <c r="F28"/>
      <c r="G28"/>
      <c r="H28"/>
      <c r="I28"/>
      <c r="J28"/>
      <c r="Q28" s="132"/>
      <c r="R28" s="132"/>
      <c r="Z28" s="200"/>
      <c r="AA28" s="200"/>
      <c r="AB28" s="132"/>
      <c r="AC28" s="132"/>
      <c r="AD28" s="132"/>
      <c r="AE28" s="132"/>
      <c r="AF28" s="132"/>
      <c r="AG28" s="132"/>
      <c r="AH28" s="132"/>
      <c r="AI28" s="132"/>
      <c r="AJ28" s="132"/>
      <c r="AK28" s="117"/>
      <c r="AL28" s="132"/>
    </row>
    <row r="29" spans="1:38" ht="15.75" customHeight="1">
      <c r="A29"/>
      <c r="B29"/>
      <c r="C29"/>
      <c r="D29"/>
      <c r="E29"/>
      <c r="F29"/>
      <c r="G29"/>
      <c r="H29" s="132"/>
      <c r="I29" s="132"/>
      <c r="J29" s="132"/>
      <c r="K29" s="132"/>
      <c r="L29" s="132"/>
      <c r="M29" s="132"/>
      <c r="N29" s="132"/>
      <c r="O29" s="132"/>
      <c r="P29" s="132"/>
      <c r="Q29" s="132"/>
      <c r="R29" s="132"/>
      <c r="Z29" s="200"/>
      <c r="AA29" s="200"/>
      <c r="AB29" s="132"/>
      <c r="AC29" s="132"/>
      <c r="AD29" s="132"/>
      <c r="AE29" s="132"/>
      <c r="AF29" s="132"/>
      <c r="AG29" s="132"/>
      <c r="AH29" s="132"/>
      <c r="AI29" s="132"/>
      <c r="AJ29" s="132"/>
      <c r="AK29" s="117"/>
      <c r="AL29" s="132"/>
    </row>
    <row r="30" spans="1:38" ht="15.75" customHeight="1">
      <c r="A30" s="132"/>
      <c r="B30" s="132"/>
      <c r="C30" s="132"/>
      <c r="D30" s="132"/>
      <c r="E30" s="132"/>
      <c r="F30" s="132"/>
      <c r="G30" s="132"/>
      <c r="H30" s="200"/>
      <c r="I30" s="200"/>
      <c r="J30" s="132"/>
      <c r="K30" s="132"/>
      <c r="L30" s="132"/>
      <c r="M30" s="132"/>
      <c r="N30" s="132"/>
      <c r="O30" s="132"/>
      <c r="P30" s="132"/>
      <c r="Q30" s="132"/>
      <c r="R30" s="132"/>
      <c r="Z30" s="200"/>
      <c r="AA30" s="200"/>
      <c r="AB30" s="132"/>
      <c r="AC30" s="132"/>
      <c r="AD30" s="132"/>
      <c r="AE30" s="132"/>
      <c r="AF30" s="132"/>
      <c r="AG30" s="132"/>
      <c r="AH30" s="132"/>
      <c r="AI30" s="132"/>
      <c r="AJ30" s="132"/>
      <c r="AK30" s="117"/>
      <c r="AL30" s="132"/>
    </row>
    <row r="31" spans="1:38" ht="15.75" customHeight="1">
      <c r="A31" s="132"/>
      <c r="B31" s="132"/>
      <c r="C31" s="132"/>
      <c r="D31" s="132"/>
      <c r="E31" s="132"/>
      <c r="F31" s="132"/>
      <c r="G31" s="132"/>
      <c r="H31" s="200"/>
      <c r="I31" s="200"/>
      <c r="J31" s="132"/>
      <c r="K31" s="132"/>
      <c r="L31" s="132"/>
      <c r="M31" s="132"/>
      <c r="N31" s="132"/>
      <c r="O31" s="132"/>
      <c r="P31" s="132"/>
      <c r="Q31" s="132"/>
      <c r="R31" s="132"/>
      <c r="S31" s="132"/>
      <c r="T31" s="132"/>
      <c r="U31" s="132"/>
      <c r="V31" s="132"/>
      <c r="W31" s="132"/>
      <c r="X31" s="132"/>
      <c r="Y31" s="132"/>
      <c r="Z31" s="200"/>
      <c r="AA31" s="200"/>
      <c r="AB31" s="132"/>
      <c r="AC31" s="132"/>
      <c r="AD31" s="132"/>
      <c r="AE31" s="132"/>
      <c r="AF31" s="132"/>
      <c r="AG31" s="132"/>
      <c r="AH31" s="132"/>
      <c r="AI31" s="132"/>
      <c r="AJ31" s="132"/>
      <c r="AK31" s="117"/>
      <c r="AL31" s="132"/>
    </row>
    <row r="32" spans="1:38" ht="15.75" customHeight="1">
      <c r="A32" s="132"/>
      <c r="B32" s="132"/>
      <c r="C32" s="132"/>
      <c r="D32" s="132"/>
      <c r="E32" s="132"/>
      <c r="F32" s="132"/>
      <c r="G32" s="132"/>
      <c r="H32" s="116"/>
      <c r="I32" s="116"/>
      <c r="J32" s="132"/>
      <c r="K32" s="132"/>
      <c r="L32" s="132"/>
      <c r="M32" s="132"/>
      <c r="N32" s="117"/>
      <c r="O32" s="284"/>
      <c r="P32" s="208"/>
      <c r="Q32" s="116"/>
      <c r="R32" s="116"/>
      <c r="S32" s="132"/>
      <c r="T32" s="117"/>
      <c r="U32" s="117"/>
      <c r="V32" s="117"/>
      <c r="W32" s="117"/>
      <c r="X32" s="284"/>
      <c r="Y32" s="208"/>
      <c r="Z32" s="281"/>
      <c r="AA32" s="95"/>
      <c r="AB32" s="132"/>
      <c r="AC32" s="132"/>
      <c r="AD32" s="132"/>
      <c r="AE32" s="132"/>
      <c r="AF32" s="132"/>
      <c r="AG32" s="132"/>
      <c r="AH32" s="132"/>
      <c r="AI32" s="132"/>
      <c r="AJ32" s="132"/>
      <c r="AK32" s="117"/>
      <c r="AL32" s="132"/>
    </row>
    <row r="33" spans="1:38" ht="15.75" customHeight="1">
      <c r="A33" s="132"/>
      <c r="B33" s="132"/>
      <c r="C33" s="132"/>
      <c r="D33" s="132"/>
      <c r="E33" s="132"/>
      <c r="F33" s="132"/>
      <c r="G33" s="132"/>
      <c r="H33" s="116"/>
      <c r="I33" s="116"/>
      <c r="J33" s="132"/>
      <c r="K33" s="132"/>
      <c r="L33" s="132"/>
      <c r="M33" s="132"/>
      <c r="N33" s="117"/>
      <c r="O33" s="284"/>
      <c r="P33" s="186"/>
      <c r="Q33" s="186"/>
      <c r="R33" s="117"/>
      <c r="W33" s="117"/>
      <c r="X33" s="117"/>
      <c r="Y33" s="117"/>
      <c r="Z33" s="281"/>
      <c r="AA33" s="95"/>
      <c r="AB33" s="132"/>
      <c r="AC33" s="132"/>
      <c r="AD33" s="132"/>
      <c r="AE33" s="350"/>
      <c r="AF33" s="132"/>
      <c r="AG33" s="132"/>
      <c r="AH33" s="132"/>
      <c r="AI33" s="132"/>
      <c r="AJ33" s="132"/>
      <c r="AK33" s="117"/>
      <c r="AL33" s="132"/>
    </row>
    <row r="34" spans="1:38" ht="15.75" customHeight="1">
      <c r="A34" s="132"/>
      <c r="B34" s="132"/>
      <c r="C34" s="132"/>
      <c r="D34" s="132"/>
      <c r="E34" s="132"/>
      <c r="F34" s="132"/>
      <c r="G34" s="132"/>
      <c r="H34" s="132"/>
      <c r="I34" s="132"/>
      <c r="J34" s="132"/>
      <c r="K34" s="132"/>
      <c r="L34" s="132"/>
      <c r="M34" s="132"/>
      <c r="N34" s="117"/>
      <c r="O34" s="284"/>
      <c r="Q34" s="186"/>
      <c r="W34" s="255"/>
      <c r="X34" s="130"/>
      <c r="Y34" s="255"/>
      <c r="Z34" s="281"/>
      <c r="AA34" s="95"/>
      <c r="AI34" s="132"/>
      <c r="AJ34" s="132"/>
      <c r="AK34" s="117"/>
      <c r="AL34" s="132"/>
    </row>
    <row r="35" spans="1:38" ht="15.75" customHeight="1">
      <c r="A35" s="132"/>
      <c r="B35" s="132"/>
      <c r="C35" s="132"/>
      <c r="D35" s="132"/>
      <c r="E35" s="117"/>
      <c r="F35" s="284"/>
      <c r="G35" s="208"/>
      <c r="H35" s="132"/>
      <c r="I35" s="132"/>
      <c r="J35" s="132"/>
      <c r="K35" s="132"/>
      <c r="L35" s="132"/>
      <c r="M35" s="132"/>
      <c r="N35" s="117"/>
      <c r="O35" s="132"/>
      <c r="P35" s="132"/>
      <c r="Q35" s="116"/>
      <c r="R35" s="116"/>
      <c r="S35" s="95"/>
      <c r="T35" s="95"/>
      <c r="U35" s="117"/>
      <c r="V35" s="117"/>
      <c r="W35" s="117"/>
      <c r="X35" s="117"/>
      <c r="Y35" s="117"/>
      <c r="Z35" s="281"/>
      <c r="AA35" s="95"/>
      <c r="AB35" s="132"/>
      <c r="AC35" s="95"/>
      <c r="AD35" s="95"/>
      <c r="AE35" s="95"/>
      <c r="AF35" s="117"/>
      <c r="AG35" s="95"/>
      <c r="AH35" s="95"/>
      <c r="AI35" s="132"/>
      <c r="AJ35" s="132"/>
      <c r="AK35" s="132"/>
      <c r="AL35" s="132"/>
    </row>
    <row r="36" spans="1:38" ht="15.75" customHeight="1">
      <c r="A36" s="132"/>
      <c r="B36" s="132"/>
      <c r="C36" s="132"/>
      <c r="D36" s="132"/>
      <c r="E36" s="117"/>
      <c r="F36" s="132"/>
      <c r="G36" s="132"/>
      <c r="H36" s="132"/>
      <c r="I36" s="132"/>
      <c r="J36" s="132"/>
      <c r="K36" s="132"/>
      <c r="L36" s="132"/>
      <c r="M36" s="132"/>
      <c r="N36" s="117"/>
      <c r="O36" s="132"/>
      <c r="P36" s="132"/>
      <c r="Q36" s="116"/>
      <c r="R36" s="116"/>
      <c r="S36" s="95"/>
      <c r="T36" s="95"/>
      <c r="U36" s="117"/>
      <c r="V36" s="117"/>
      <c r="W36" s="117"/>
      <c r="X36" s="117"/>
      <c r="Y36" s="117"/>
      <c r="Z36" s="281"/>
      <c r="AA36" s="95"/>
      <c r="AB36" s="132"/>
      <c r="AC36" s="95"/>
      <c r="AD36" s="95"/>
      <c r="AE36" s="95"/>
      <c r="AF36" s="117"/>
      <c r="AG36" s="95"/>
      <c r="AH36" s="95"/>
      <c r="AI36" s="132"/>
      <c r="AJ36" s="132"/>
      <c r="AK36" s="132"/>
      <c r="AL36" s="132"/>
    </row>
    <row r="37" spans="1:38" ht="15.75" customHeight="1">
      <c r="A37" s="132"/>
      <c r="B37" s="132"/>
      <c r="C37" s="132"/>
      <c r="D37" s="132"/>
      <c r="E37" s="117"/>
      <c r="F37" s="132"/>
      <c r="G37" s="132"/>
      <c r="H37" s="132"/>
      <c r="I37" s="132"/>
      <c r="J37" s="132"/>
      <c r="K37" s="132"/>
      <c r="L37" s="132"/>
      <c r="M37" s="132"/>
      <c r="N37" s="117"/>
      <c r="O37" s="132"/>
      <c r="P37" s="132"/>
      <c r="Q37" s="116"/>
      <c r="R37" s="116"/>
      <c r="S37" s="95"/>
      <c r="T37" s="95"/>
      <c r="U37" s="117"/>
      <c r="V37" s="117"/>
      <c r="W37" s="117"/>
      <c r="X37" s="117"/>
      <c r="Y37" s="117"/>
      <c r="Z37" s="95"/>
      <c r="AA37" s="95"/>
      <c r="AB37" s="95"/>
      <c r="AC37" s="132"/>
      <c r="AD37" s="95"/>
      <c r="AE37" s="95"/>
      <c r="AF37" s="117"/>
      <c r="AG37" s="95"/>
      <c r="AH37" s="95"/>
      <c r="AI37" s="132"/>
      <c r="AJ37" s="132"/>
      <c r="AK37" s="132"/>
      <c r="AL37" s="132"/>
    </row>
    <row r="38" spans="1:38" ht="15.75" hidden="1" customHeight="1">
      <c r="A38" s="132"/>
      <c r="B38" s="132"/>
      <c r="C38" s="132"/>
      <c r="D38" s="132"/>
      <c r="E38" s="117"/>
      <c r="F38" s="132"/>
      <c r="G38" s="132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2"/>
      <c r="AE38" s="95"/>
      <c r="AF38" s="132"/>
      <c r="AG38" s="132"/>
      <c r="AH38" s="132"/>
      <c r="AI38" s="132"/>
      <c r="AJ38" s="132"/>
      <c r="AK38" s="132"/>
      <c r="AL38" s="132"/>
    </row>
    <row r="39" spans="1:38" ht="15.75" hidden="1" customHeight="1">
      <c r="A39" s="142"/>
      <c r="B39" s="142"/>
      <c r="C39" s="142"/>
      <c r="D39" s="142"/>
      <c r="E39" s="142"/>
      <c r="F39" s="142"/>
      <c r="G39" s="142"/>
      <c r="H39" s="142"/>
      <c r="I39" s="142"/>
      <c r="J39" s="142"/>
      <c r="K39" s="142"/>
      <c r="L39" s="142"/>
      <c r="M39" s="142"/>
      <c r="N39" s="142"/>
      <c r="O39" s="142"/>
      <c r="P39" s="142"/>
      <c r="Q39" s="142"/>
      <c r="R39" s="142"/>
      <c r="S39" s="142"/>
      <c r="T39" s="142"/>
      <c r="U39" s="142"/>
      <c r="V39" s="142"/>
      <c r="W39" s="142"/>
      <c r="X39" s="142"/>
      <c r="Y39" s="142"/>
      <c r="Z39" s="142"/>
      <c r="AA39" s="142"/>
      <c r="AB39" s="142"/>
      <c r="AC39" s="142"/>
      <c r="AD39" s="142"/>
      <c r="AE39" s="95"/>
      <c r="AF39" s="132"/>
      <c r="AG39" s="132"/>
      <c r="AH39" s="132"/>
      <c r="AI39" s="132"/>
      <c r="AJ39" s="132"/>
      <c r="AK39" s="132"/>
      <c r="AL39" s="132"/>
    </row>
    <row r="40" spans="1:38" ht="15.75" customHeight="1">
      <c r="A40" s="142"/>
      <c r="B40" s="142"/>
      <c r="C40" s="142"/>
      <c r="D40" s="142"/>
      <c r="E40" s="142"/>
      <c r="F40" s="142"/>
      <c r="G40" s="142"/>
      <c r="H40" s="116"/>
      <c r="I40" s="116"/>
      <c r="J40" s="132"/>
      <c r="K40" s="132"/>
      <c r="L40" s="132"/>
      <c r="M40" s="132"/>
      <c r="N40" s="132"/>
      <c r="O40" s="132"/>
      <c r="Q40" s="186"/>
      <c r="W40" s="255"/>
      <c r="X40" s="130"/>
      <c r="Y40" s="255"/>
      <c r="Z40" s="132"/>
      <c r="AA40" s="132"/>
      <c r="AB40" s="132"/>
      <c r="AC40" s="95"/>
      <c r="AD40" s="95"/>
      <c r="AE40" s="95"/>
      <c r="AF40" s="117"/>
      <c r="AG40" s="284"/>
      <c r="AH40" s="141"/>
      <c r="AI40" s="132"/>
      <c r="AJ40" s="132"/>
      <c r="AK40" s="132"/>
      <c r="AL40" s="132"/>
    </row>
    <row r="41" spans="1:38" ht="15.75" customHeight="1">
      <c r="A41" s="142" t="s">
        <v>322</v>
      </c>
      <c r="B41" s="343" t="s">
        <v>323</v>
      </c>
      <c r="C41" s="344"/>
      <c r="D41" s="345"/>
      <c r="E41" s="142" t="s">
        <v>324</v>
      </c>
      <c r="F41" s="346"/>
      <c r="G41" s="346"/>
      <c r="H41" s="346"/>
      <c r="I41" s="346"/>
      <c r="J41" s="346"/>
      <c r="K41" s="346"/>
      <c r="L41" s="346"/>
      <c r="M41" s="346"/>
      <c r="N41" s="346"/>
      <c r="O41" s="347"/>
      <c r="P41" s="348"/>
      <c r="Q41" s="95"/>
      <c r="R41" s="95"/>
      <c r="S41" s="95"/>
      <c r="T41" s="95"/>
      <c r="U41" s="95"/>
      <c r="V41" s="95"/>
      <c r="W41" s="95"/>
      <c r="X41" s="95"/>
      <c r="Y41" s="95"/>
      <c r="Z41" s="132"/>
      <c r="AA41" s="132"/>
      <c r="AB41" s="132"/>
      <c r="AC41" s="132"/>
      <c r="AD41" s="132"/>
      <c r="AE41" s="132"/>
      <c r="AF41" s="132"/>
      <c r="AG41" s="132"/>
      <c r="AH41" s="132"/>
      <c r="AI41" s="132"/>
      <c r="AJ41" s="132"/>
    </row>
    <row r="42" spans="1:38" ht="15.75" customHeight="1">
      <c r="A42" s="142" t="s">
        <v>1637</v>
      </c>
      <c r="B42" s="440"/>
      <c r="C42" s="441"/>
      <c r="E42" s="142"/>
      <c r="F42" s="346"/>
      <c r="G42" s="346"/>
      <c r="H42" s="142"/>
      <c r="I42" s="142"/>
      <c r="J42" s="142"/>
      <c r="K42" s="142"/>
      <c r="L42" s="142"/>
      <c r="M42" s="142"/>
      <c r="N42" s="142"/>
      <c r="O42" s="142"/>
      <c r="P42" s="142"/>
      <c r="Q42" s="142"/>
      <c r="R42" s="142"/>
      <c r="S42" s="142"/>
      <c r="T42" s="142"/>
      <c r="U42" s="142"/>
      <c r="V42" s="142"/>
      <c r="W42" s="142"/>
      <c r="X42" s="142"/>
      <c r="Y42" s="142"/>
      <c r="Z42" s="142"/>
      <c r="AA42" s="142"/>
      <c r="AB42" s="142"/>
      <c r="AC42" s="142"/>
      <c r="AD42" s="132"/>
      <c r="AE42" s="132"/>
      <c r="AF42" s="132"/>
      <c r="AG42" s="132"/>
      <c r="AH42" s="132"/>
      <c r="AI42" s="132"/>
      <c r="AJ42" s="132"/>
    </row>
    <row r="43" spans="1:38" ht="15.75" customHeight="1">
      <c r="A43" s="142" t="s">
        <v>326</v>
      </c>
      <c r="B43" s="142"/>
      <c r="C43" s="142"/>
      <c r="D43" s="142"/>
      <c r="E43" s="142"/>
      <c r="F43" s="142"/>
      <c r="G43" s="142"/>
      <c r="H43" s="142"/>
      <c r="I43" s="142"/>
      <c r="J43" s="142"/>
      <c r="K43" s="142"/>
      <c r="L43" s="142"/>
      <c r="M43" s="142"/>
      <c r="N43" s="142"/>
      <c r="O43" s="142"/>
      <c r="P43" s="142"/>
      <c r="Q43" s="142"/>
      <c r="R43" s="142"/>
      <c r="S43" s="142"/>
      <c r="T43" s="142"/>
      <c r="U43" s="142"/>
      <c r="V43" s="142"/>
      <c r="W43" s="142"/>
      <c r="X43" s="142"/>
      <c r="Y43" s="142"/>
      <c r="Z43" s="142"/>
      <c r="AA43" s="142"/>
      <c r="AB43" s="142"/>
      <c r="AC43" s="142"/>
      <c r="AD43" s="142"/>
      <c r="AE43" s="95"/>
      <c r="AF43" s="402" t="s">
        <v>1566</v>
      </c>
      <c r="AG43" s="403"/>
      <c r="AH43" s="213">
        <f>SUM(F22)</f>
        <v>16565</v>
      </c>
      <c r="AI43" s="132"/>
      <c r="AJ43" s="132"/>
      <c r="AK43" s="132"/>
      <c r="AL43" s="132"/>
    </row>
    <row r="44" spans="1:38" ht="15.75" customHeight="1">
      <c r="A44" s="142" t="s">
        <v>328</v>
      </c>
      <c r="B44" s="142"/>
      <c r="C44" s="142"/>
      <c r="D44" s="142"/>
      <c r="E44" s="142"/>
      <c r="F44" s="142"/>
      <c r="G44" s="142"/>
      <c r="H44" s="95"/>
      <c r="I44" s="95"/>
      <c r="J44" s="95"/>
      <c r="K44" s="95"/>
      <c r="L44" s="95"/>
      <c r="M44" s="95"/>
      <c r="N44" s="95"/>
      <c r="O44" s="95"/>
      <c r="P44" s="95"/>
      <c r="Q44" s="95"/>
      <c r="R44" s="95"/>
      <c r="S44" s="95"/>
      <c r="T44" s="95"/>
      <c r="U44" s="95"/>
      <c r="V44" s="95"/>
      <c r="W44" s="95"/>
      <c r="X44" s="95"/>
      <c r="Y44" s="95"/>
      <c r="Z44" s="95"/>
      <c r="AA44" s="95"/>
      <c r="AB44" s="95"/>
      <c r="AC44" s="95"/>
      <c r="AD44" s="142"/>
      <c r="AE44" s="95"/>
      <c r="AF44" s="404" t="s">
        <v>503</v>
      </c>
      <c r="AG44" s="412"/>
      <c r="AH44" s="214">
        <f>SUM(O11:O15,O19:O21,X11:X26,AG11:AG25)</f>
        <v>36060</v>
      </c>
      <c r="AI44" s="132"/>
      <c r="AJ44" s="132"/>
      <c r="AK44" s="132"/>
      <c r="AL44" s="132"/>
    </row>
    <row r="45" spans="1:38" ht="15.75" customHeight="1">
      <c r="A45" s="142" t="s">
        <v>330</v>
      </c>
      <c r="B45" s="132"/>
      <c r="C45" s="95"/>
      <c r="D45" s="95"/>
      <c r="E45" s="95"/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  <c r="T45" s="95"/>
      <c r="U45" s="95"/>
      <c r="V45" s="95"/>
      <c r="W45" s="95"/>
      <c r="X45" s="95"/>
      <c r="Y45" s="95"/>
      <c r="Z45" s="95"/>
      <c r="AA45" s="95"/>
      <c r="AB45" s="95"/>
      <c r="AC45" s="95"/>
      <c r="AD45" s="95"/>
      <c r="AE45" s="95"/>
      <c r="AF45" s="189" t="s">
        <v>331</v>
      </c>
      <c r="AG45" s="190"/>
      <c r="AH45" s="215">
        <f>SUM(AH43:AH44)</f>
        <v>52625</v>
      </c>
      <c r="AI45" s="95"/>
      <c r="AJ45" s="95"/>
      <c r="AK45" s="95"/>
      <c r="AL45" s="95"/>
    </row>
    <row r="46" spans="1:38" ht="15.75" customHeight="1">
      <c r="A46" s="142" t="s">
        <v>1686</v>
      </c>
      <c r="B46" s="95"/>
      <c r="C46" s="95"/>
      <c r="D46" s="95"/>
      <c r="E46" s="95"/>
      <c r="F46" s="95"/>
      <c r="G46" s="95"/>
      <c r="AD46" s="95"/>
      <c r="AE46" s="95"/>
      <c r="AF46" s="95"/>
      <c r="AG46" s="95"/>
      <c r="AH46" s="95"/>
      <c r="AI46" s="95"/>
      <c r="AJ46" s="95"/>
      <c r="AK46" s="95"/>
      <c r="AL46" s="95"/>
    </row>
  </sheetData>
  <sheetProtection algorithmName="SHA-512" hashValue="uTW5pqIdp5+R2ktqx/lYhVDj/nTKBDZbPYTq51xyaV2mLyP+K2/Zv+DnFbMBXvCJP4UAzpcH2rJhShaygZyjDQ==" saltValue="uyGoTMcJ2AgGuOcNSO/5hA==" spinCount="100000" sheet="1" scenarios="1" formatCells="0" autoFilter="0"/>
  <protectedRanges>
    <protectedRange sqref="W34:Y34 W40:Y40" name="範囲1"/>
    <protectedRange sqref="P33" name="範囲1_1"/>
  </protectedRanges>
  <mergeCells count="115">
    <mergeCell ref="L19:M19"/>
    <mergeCell ref="U19:V19"/>
    <mergeCell ref="AD19:AE19"/>
    <mergeCell ref="L20:M20"/>
    <mergeCell ref="AD17:AE17"/>
    <mergeCell ref="AB20:AC22"/>
    <mergeCell ref="AD20:AE20"/>
    <mergeCell ref="A10:B10"/>
    <mergeCell ref="C10:D10"/>
    <mergeCell ref="J10:K10"/>
    <mergeCell ref="L10:M10"/>
    <mergeCell ref="S10:T10"/>
    <mergeCell ref="X11:Y11"/>
    <mergeCell ref="A11:B18"/>
    <mergeCell ref="A19:B21"/>
    <mergeCell ref="C18:D18"/>
    <mergeCell ref="O13:P13"/>
    <mergeCell ref="D7:F7"/>
    <mergeCell ref="G7:K7"/>
    <mergeCell ref="L7:N7"/>
    <mergeCell ref="O7:P7"/>
    <mergeCell ref="R7:U7"/>
    <mergeCell ref="U10:V10"/>
    <mergeCell ref="D6:F6"/>
    <mergeCell ref="G6:K6"/>
    <mergeCell ref="L6:N6"/>
    <mergeCell ref="O6:P6"/>
    <mergeCell ref="R6:U6"/>
    <mergeCell ref="V6:W6"/>
    <mergeCell ref="X6:AA6"/>
    <mergeCell ref="AB6:AH6"/>
    <mergeCell ref="AD21:AE21"/>
    <mergeCell ref="AB16:AC19"/>
    <mergeCell ref="C17:D17"/>
    <mergeCell ref="U17:V17"/>
    <mergeCell ref="C20:D20"/>
    <mergeCell ref="J19:K21"/>
    <mergeCell ref="C21:D21"/>
    <mergeCell ref="J11:K15"/>
    <mergeCell ref="AB11:AC15"/>
    <mergeCell ref="AD14:AE14"/>
    <mergeCell ref="AD15:AE15"/>
    <mergeCell ref="C15:D15"/>
    <mergeCell ref="U15:V15"/>
    <mergeCell ref="C14:D14"/>
    <mergeCell ref="L15:M15"/>
    <mergeCell ref="C11:D11"/>
    <mergeCell ref="C16:D16"/>
    <mergeCell ref="C12:D12"/>
    <mergeCell ref="L13:M13"/>
    <mergeCell ref="U12:V12"/>
    <mergeCell ref="C13:D13"/>
    <mergeCell ref="A7:C7"/>
    <mergeCell ref="AK7:AL7"/>
    <mergeCell ref="AB10:AC10"/>
    <mergeCell ref="AD10:AE10"/>
    <mergeCell ref="AB7:AH7"/>
    <mergeCell ref="L14:M14"/>
    <mergeCell ref="X4:Z4"/>
    <mergeCell ref="V7:W7"/>
    <mergeCell ref="X7:AA7"/>
    <mergeCell ref="AA4:AC4"/>
    <mergeCell ref="AD4:AG4"/>
    <mergeCell ref="AK5:AL5"/>
    <mergeCell ref="S14:T17"/>
    <mergeCell ref="U14:V14"/>
    <mergeCell ref="L12:M12"/>
    <mergeCell ref="S13:T13"/>
    <mergeCell ref="U13:V13"/>
    <mergeCell ref="AD16:AE16"/>
    <mergeCell ref="AD11:AE11"/>
    <mergeCell ref="AD12:AE12"/>
    <mergeCell ref="AD13:AE13"/>
    <mergeCell ref="L11:M11"/>
    <mergeCell ref="S11:T12"/>
    <mergeCell ref="U11:V11"/>
    <mergeCell ref="U16:V16"/>
    <mergeCell ref="A5:C5"/>
    <mergeCell ref="D5:F5"/>
    <mergeCell ref="G5:T5"/>
    <mergeCell ref="U5:W5"/>
    <mergeCell ref="X5:Z5"/>
    <mergeCell ref="AA5:AC5"/>
    <mergeCell ref="AD5:AG5"/>
    <mergeCell ref="A2:B2"/>
    <mergeCell ref="C2:G2"/>
    <mergeCell ref="J2:M2"/>
    <mergeCell ref="O2:W2"/>
    <mergeCell ref="D4:F4"/>
    <mergeCell ref="G4:T4"/>
    <mergeCell ref="U4:W4"/>
    <mergeCell ref="AG22:AH22"/>
    <mergeCell ref="X23:Y23"/>
    <mergeCell ref="U26:V26"/>
    <mergeCell ref="C19:D19"/>
    <mergeCell ref="J18:K18"/>
    <mergeCell ref="L18:M18"/>
    <mergeCell ref="S18:T20"/>
    <mergeCell ref="U18:V18"/>
    <mergeCell ref="L21:M21"/>
    <mergeCell ref="S21:T23"/>
    <mergeCell ref="U21:V21"/>
    <mergeCell ref="U20:V20"/>
    <mergeCell ref="U23:V23"/>
    <mergeCell ref="U22:V22"/>
    <mergeCell ref="AD22:AE22"/>
    <mergeCell ref="AB23:AC24"/>
    <mergeCell ref="AD23:AE23"/>
    <mergeCell ref="S24:T26"/>
    <mergeCell ref="U24:V24"/>
    <mergeCell ref="AD24:AE24"/>
    <mergeCell ref="U25:V25"/>
    <mergeCell ref="AB25:AC25"/>
    <mergeCell ref="AD25:AE25"/>
    <mergeCell ref="AD18:AE18"/>
  </mergeCells>
  <phoneticPr fontId="3"/>
  <dataValidations count="50">
    <dataValidation allowBlank="1" showInputMessage="1" showErrorMessage="1" prompt="みなみおおどおりほんてん" sqref="N11" xr:uid="{CEC5F28C-A8F1-4C7C-B25B-324BB50441BD}"/>
    <dataValidation allowBlank="1" showInputMessage="1" showErrorMessage="1" prompt="くしろむさ" sqref="N12" xr:uid="{E82DAF75-0F7B-4FE0-A95B-5E425A048E4B}"/>
    <dataValidation allowBlank="1" showInputMessage="1" showErrorMessage="1" prompt="つるい" sqref="W13" xr:uid="{58FD11E3-7222-450B-AC7B-8E32ADFFA58A}"/>
    <dataValidation allowBlank="1" showInputMessage="1" showErrorMessage="1" prompt="とっとり" sqref="N14" xr:uid="{5D26AB07-FC3C-4E38-9264-9510FAA244A2}"/>
    <dataValidation allowBlank="1" showInputMessage="1" showErrorMessage="1" prompt="しらかば" sqref="E17" xr:uid="{0B5EDD86-17DA-48ED-9F95-3E55155C95F7}"/>
    <dataValidation allowBlank="1" showInputMessage="1" showErrorMessage="1" prompt="かいづかどおり" sqref="E16" xr:uid="{4607A733-7771-4C88-944E-560C61AA7A41}"/>
    <dataValidation allowBlank="1" showInputMessage="1" showErrorMessage="1" prompt="みはら" sqref="E15" xr:uid="{299C151D-7BB6-4ACE-BE77-3F4EB9CDB657}"/>
    <dataValidation allowBlank="1" showInputMessage="1" showErrorMessage="1" prompt="あけぼの" sqref="E19" xr:uid="{79FE6103-057D-4683-87C5-CF2E28DB7031}"/>
    <dataValidation allowBlank="1" showInputMessage="1" showErrorMessage="1" prompt="あしの" sqref="E14" xr:uid="{11CC7974-5EF8-4EFC-A643-AC5E6CDD8712}"/>
    <dataValidation allowBlank="1" showInputMessage="1" showErrorMessage="1" prompt="なかぞの" sqref="E13" xr:uid="{95CF7DBA-A9E6-41B2-8987-2CBD8641BCDE}"/>
    <dataValidation allowBlank="1" showInputMessage="1" showErrorMessage="1" prompt="きょうえい" sqref="E12" xr:uid="{FD616AEF-7580-4EA5-A53C-C85E78AF6999}"/>
    <dataValidation allowBlank="1" showInputMessage="1" showErrorMessage="1" prompt="しらぬか" sqref="W12" xr:uid="{29C2A2C8-672E-47E0-8D16-C2D1DFFC85F6}"/>
    <dataValidation allowBlank="1" showInputMessage="1" showErrorMessage="1" prompt="しょろ" sqref="W11" xr:uid="{95D22B2F-8C3F-4C81-B511-DE8A109C0603}"/>
    <dataValidation allowBlank="1" showInputMessage="1" showErrorMessage="1" prompt="ぼうよう" sqref="N13 E18" xr:uid="{DBC3F5DB-214C-454D-BD19-D20CE34BDDC4}"/>
    <dataValidation allowBlank="1" showInputMessage="1" showErrorMessage="1" prompt="おたのしけ" sqref="N15" xr:uid="{34CC69AB-45A1-4E2A-B2C8-77E9C9C61C4D}"/>
    <dataValidation allowBlank="1" showInputMessage="1" showErrorMessage="1" prompt="あかん" sqref="N20" xr:uid="{EF233190-A301-49B4-971C-00D4073D6A00}"/>
    <dataValidation allowBlank="1" showInputMessage="1" showErrorMessage="1" prompt="おんべつ" sqref="N19" xr:uid="{6131E80A-10B8-4335-BD13-3F544A631E84}"/>
    <dataValidation allowBlank="1" showInputMessage="1" showErrorMessage="1" prompt="べっぽ" sqref="E21" xr:uid="{DEFA864B-FCBD-4527-BF99-A609C9E082C6}"/>
    <dataValidation allowBlank="1" showInputMessage="1" showErrorMessage="1" prompt="かわゆ" sqref="W20" xr:uid="{9B818256-ECDF-473A-A51E-7C8A0F34D193}"/>
    <dataValidation allowBlank="1" showInputMessage="1" showErrorMessage="1" prompt="にじべつ" sqref="W17" xr:uid="{B7CA75FD-53D2-41C2-864A-07A3546996EA}"/>
    <dataValidation allowBlank="1" showInputMessage="1" showErrorMessage="1" prompt="いそぶんない" sqref="W16" xr:uid="{764665E9-A764-48CB-B43A-670843B4B7A6}"/>
    <dataValidation allowBlank="1" showInputMessage="1" showErrorMessage="1" prompt="しべちゃ" sqref="W15" xr:uid="{A9B5CEC6-0FCA-4926-99AD-490669BA736D}"/>
    <dataValidation allowBlank="1" showInputMessage="1" showErrorMessage="1" prompt="びるわ" sqref="W19" xr:uid="{D5E7DA88-EB19-435B-B74B-880595C3C895}"/>
    <dataValidation allowBlank="1" showInputMessage="1" showErrorMessage="1" prompt="てしかが" sqref="W18" xr:uid="{2CB0D142-1172-47B8-A317-8D6E492F97A6}"/>
    <dataValidation allowBlank="1" showInputMessage="1" showErrorMessage="1" prompt="とうろ" sqref="W14" xr:uid="{65795DC3-5B1E-48B5-A4DA-50A34AAE9C80}"/>
    <dataValidation allowBlank="1" showInputMessage="1" showErrorMessage="1" prompt="はまなか" sqref="W25" xr:uid="{900BFB06-95C4-4CCB-A9A4-AB7EBF921E46}"/>
    <dataValidation allowBlank="1" showInputMessage="1" showErrorMessage="1" prompt="あっけししてん" sqref="W23" xr:uid="{BDC5CC33-4787-4E76-8025-2D965549DFAE}"/>
    <dataValidation allowBlank="1" showInputMessage="1" showErrorMessage="1" prompt="あっけしほんてん" sqref="W22" xr:uid="{F3B2A8F3-E584-462A-BFC1-BFA13890C359}"/>
    <dataValidation allowBlank="1" showInputMessage="1" showErrorMessage="1" prompt="ちゃない" sqref="W24" xr:uid="{9A9FD5A9-12B8-48F3-AD2A-046BEDE50670}"/>
    <dataValidation allowBlank="1" showInputMessage="1" showErrorMessage="1" prompt="おぼろ" sqref="W21" xr:uid="{F1EC078A-C079-45BF-A2F3-3A3404DFCBC3}"/>
    <dataValidation allowBlank="1" showInputMessage="1" showErrorMessage="1" prompt="きりたっぷ" sqref="W26" xr:uid="{F98088CB-BC76-4C69-958D-CD2F34EB0C89}"/>
    <dataValidation allowBlank="1" showInputMessage="1" showErrorMessage="1" prompt="あべほんてん" sqref="E11" xr:uid="{950F590C-D36D-4A7D-904F-09B8092F8752}"/>
    <dataValidation allowBlank="1" showInputMessage="1" showErrorMessage="1" prompt="とおや" sqref="E20" xr:uid="{A38A0446-11D1-4C03-88D8-734B8B599A98}"/>
    <dataValidation allowBlank="1" showInputMessage="1" showErrorMessage="1" prompt="あかんこはん" sqref="N21" xr:uid="{8C6BD150-378D-4F49-AFB2-B1B5DADDB257}"/>
    <dataValidation allowBlank="1" showInputMessage="1" showErrorMessage="1" prompt="べつかい" sqref="AF16" xr:uid="{3C7E5164-3C7C-460E-9EDC-872536D31632}"/>
    <dataValidation allowBlank="1" showInputMessage="1" showErrorMessage="1" prompt="はなさき" sqref="AF15" xr:uid="{06DBD135-4238-4325-A2C6-BA1D386FB261}"/>
    <dataValidation allowBlank="1" showInputMessage="1" showErrorMessage="1" prompt="ねむろせいぶ" sqref="AF14" xr:uid="{08164DA7-9B8C-41A3-AD9B-D76191E713CD}"/>
    <dataValidation allowBlank="1" showInputMessage="1" showErrorMessage="1" prompt="ねむろとうぶ" sqref="AF13" xr:uid="{D6AFAE8A-E7FB-4DD9-A684-04572E1C2B05}"/>
    <dataValidation allowBlank="1" showInputMessage="1" showErrorMessage="1" prompt="おちいし" sqref="AF12" xr:uid="{9EBF8EEE-CD6F-4377-893D-61673BC99D5E}"/>
    <dataValidation allowBlank="1" showInputMessage="1" showErrorMessage="1" prompt="かみしゅんべつ" sqref="AF18" xr:uid="{04655F35-9509-4335-8E83-6116DA315824}"/>
    <dataValidation allowBlank="1" showInputMessage="1" showErrorMessage="1" prompt="なかしゅんべつ" sqref="AF17" xr:uid="{5DBA4FFB-79FC-4741-BF14-D07563D1E3E3}"/>
    <dataValidation allowBlank="1" showInputMessage="1" showErrorMessage="1" prompt="あっとこ" sqref="AF11" xr:uid="{350B459A-3795-41BB-83DA-C52D06CB689B}"/>
    <dataValidation allowBlank="1" showInputMessage="1" showErrorMessage="1" prompt="なかしべつ" sqref="AF21" xr:uid="{11F03014-DEEB-4CEF-BDF2-75661DEC10BA}"/>
    <dataValidation allowBlank="1" showInputMessage="1" showErrorMessage="1" prompt="にししゅんべつえきまえ" sqref="AF19" xr:uid="{7E592167-1625-48F5-920F-EF1D2EE1D7EA}"/>
    <dataValidation allowBlank="1" showInputMessage="1" showErrorMessage="1" prompt="けねべつ" sqref="AF20" xr:uid="{38A98F75-3F13-48D7-999A-FAC443D3150D}"/>
    <dataValidation allowBlank="1" showInputMessage="1" showErrorMessage="1" prompt="かわきた" sqref="AF23" xr:uid="{6581891C-CCBD-492C-9ADE-14E9A694DEF6}"/>
    <dataValidation allowBlank="1" showInputMessage="1" showErrorMessage="1" prompt="しべつ" sqref="AF24" xr:uid="{B73D3A6C-B7A1-4B43-8CB4-B9805A9B59A0}"/>
    <dataValidation allowBlank="1" showInputMessage="1" showErrorMessage="1" prompt="むさ" sqref="AF22" xr:uid="{B548357D-0610-4281-8C52-A20D2FC745B7}"/>
    <dataValidation allowBlank="1" showInputMessage="1" showErrorMessage="1" prompt="らうす" sqref="AF25" xr:uid="{9F805725-4B48-4530-843D-A11B93FCFDAC}"/>
    <dataValidation type="whole" errorStyle="information" allowBlank="1" showErrorMessage="1" errorTitle="定数オーバー" error="定数オーバーです。" sqref="P19:P21 Y24:Y26 G11:G21 AH23:AH25 AH11:AH21 Y12:Y22 P11:P12 P14:P15" xr:uid="{E5C0A2AC-EB23-4FDF-BB90-51526848C989}">
      <formula1>0</formula1>
      <formula2>F11</formula2>
    </dataValidation>
  </dataValidations>
  <hyperlinks>
    <hyperlink ref="AK5" location="表紙!A1" display="表紙へ戻る" xr:uid="{D6A40E20-E7E0-4327-8BB5-A1B9F25EEC0B}"/>
    <hyperlink ref="AK7:AL7" location="変更履歴!A1" display="変更履歴へ" xr:uid="{0A718EB3-5A86-4897-A99B-482CBC5254D4}"/>
  </hyperlinks>
  <printOptions horizontalCentered="1" verticalCentered="1"/>
  <pageMargins left="0.19685039370078741" right="0.19685039370078741" top="0.31496062992125984" bottom="0.31496062992125984" header="0.19685039370078741" footer="0.19685039370078741"/>
  <pageSetup paperSize="9" scale="80" orientation="landscape" cellComments="asDisplayed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5C5A4-C563-40CB-893E-EADCA1C48BF3}">
  <sheetPr>
    <pageSetUpPr fitToPage="1"/>
  </sheetPr>
  <dimension ref="A1:BH47"/>
  <sheetViews>
    <sheetView showGridLines="0" showZeros="0" view="pageBreakPreview" zoomScale="75" zoomScaleNormal="75" zoomScaleSheetLayoutView="75" workbookViewId="0"/>
  </sheetViews>
  <sheetFormatPr defaultColWidth="8.08203125" defaultRowHeight="12" customHeight="1"/>
  <cols>
    <col min="1" max="2" width="3.9140625" style="53" customWidth="1"/>
    <col min="3" max="4" width="2.6640625" style="53" customWidth="1"/>
    <col min="5" max="5" width="8.6640625" style="53" customWidth="1"/>
    <col min="6" max="6" width="6" style="53" customWidth="1"/>
    <col min="7" max="7" width="7.58203125" style="53" customWidth="1"/>
    <col min="8" max="8" width="5.5" style="53" hidden="1" customWidth="1"/>
    <col min="9" max="9" width="1.9140625" style="53" customWidth="1"/>
    <col min="10" max="11" width="3.9140625" style="53" customWidth="1"/>
    <col min="12" max="13" width="2.6640625" style="53" customWidth="1"/>
    <col min="14" max="14" width="8.6640625" style="53" customWidth="1"/>
    <col min="15" max="15" width="6" style="53" customWidth="1"/>
    <col min="16" max="16" width="7.58203125" style="53" customWidth="1"/>
    <col min="17" max="17" width="8.9140625" style="53" hidden="1" customWidth="1"/>
    <col min="18" max="18" width="1.9140625" style="53" customWidth="1"/>
    <col min="19" max="20" width="3.9140625" style="53" customWidth="1"/>
    <col min="21" max="22" width="2.6640625" style="53" customWidth="1"/>
    <col min="23" max="23" width="8.6640625" style="53" customWidth="1"/>
    <col min="24" max="24" width="6" style="53" customWidth="1"/>
    <col min="25" max="25" width="7.58203125" style="53" customWidth="1"/>
    <col min="26" max="26" width="8.9140625" style="53" hidden="1" customWidth="1"/>
    <col min="27" max="27" width="1.9140625" style="53" customWidth="1"/>
    <col min="28" max="29" width="3.9140625" style="53" customWidth="1"/>
    <col min="30" max="31" width="2.6640625" style="53" customWidth="1"/>
    <col min="32" max="32" width="8.6640625" style="53" customWidth="1"/>
    <col min="33" max="33" width="6" style="53" customWidth="1"/>
    <col min="34" max="34" width="7.58203125" style="53" customWidth="1"/>
    <col min="35" max="35" width="8.9140625" style="53" hidden="1" customWidth="1"/>
    <col min="36" max="36" width="1.9140625" style="53" customWidth="1"/>
    <col min="37" max="16384" width="8.08203125" style="53"/>
  </cols>
  <sheetData>
    <row r="1" spans="1:40" ht="3.75" customHeight="1">
      <c r="A1" s="95"/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132"/>
      <c r="AA1" s="132"/>
      <c r="AB1" s="132"/>
      <c r="AC1" s="132"/>
      <c r="AD1" s="95"/>
      <c r="AE1" s="95"/>
      <c r="AF1" s="95"/>
      <c r="AG1" s="95"/>
      <c r="AH1" s="95"/>
      <c r="AI1" s="95"/>
      <c r="AJ1" s="95"/>
      <c r="AK1" s="95"/>
      <c r="AL1" s="95"/>
    </row>
    <row r="2" spans="1:40" ht="18" customHeight="1">
      <c r="A2" s="560">
        <v>11</v>
      </c>
      <c r="B2" s="561"/>
      <c r="C2" s="562" t="s">
        <v>1567</v>
      </c>
      <c r="D2" s="563"/>
      <c r="E2" s="563"/>
      <c r="F2" s="563"/>
      <c r="G2" s="563"/>
      <c r="H2" s="151"/>
      <c r="I2" s="95"/>
      <c r="J2" s="780">
        <v>46174</v>
      </c>
      <c r="K2" s="780"/>
      <c r="L2" s="780"/>
      <c r="M2" s="780"/>
      <c r="N2" s="430"/>
      <c r="O2" s="565" t="s">
        <v>92</v>
      </c>
      <c r="P2" s="565"/>
      <c r="Q2" s="565"/>
      <c r="R2" s="565"/>
      <c r="S2" s="565"/>
      <c r="T2" s="565"/>
      <c r="U2" s="565"/>
      <c r="V2" s="565"/>
      <c r="W2" s="565"/>
      <c r="X2" s="95"/>
      <c r="Y2" s="3" t="s">
        <v>93</v>
      </c>
      <c r="Z2" s="95"/>
      <c r="AA2" s="95"/>
      <c r="AB2" s="95"/>
      <c r="AC2" s="95"/>
      <c r="AD2" s="95"/>
      <c r="AE2" s="95"/>
      <c r="AF2" s="96"/>
      <c r="AG2" s="97"/>
      <c r="AH2" s="98" t="s">
        <v>94</v>
      </c>
      <c r="AI2" s="95"/>
      <c r="AJ2" s="95"/>
      <c r="AK2" s="95"/>
      <c r="AL2" s="95"/>
    </row>
    <row r="3" spans="1:40" ht="4.5" customHeight="1" thickBot="1">
      <c r="A3" s="130"/>
      <c r="B3" s="130"/>
      <c r="C3" s="130"/>
      <c r="D3" s="130"/>
      <c r="E3" s="130"/>
      <c r="F3" s="130"/>
      <c r="G3" s="130"/>
      <c r="H3" s="132">
        <v>201</v>
      </c>
      <c r="I3" s="3"/>
      <c r="J3" s="3"/>
      <c r="K3" s="3"/>
      <c r="L3" s="3"/>
      <c r="M3" s="3"/>
      <c r="N3" s="3"/>
      <c r="O3" s="3"/>
      <c r="P3" s="3"/>
      <c r="Q3" s="3"/>
      <c r="R3" s="132"/>
      <c r="S3" s="3"/>
      <c r="T3" s="3"/>
      <c r="U3" s="3"/>
      <c r="V3" s="3"/>
      <c r="W3" s="3"/>
      <c r="X3" s="3"/>
      <c r="Y3" s="3"/>
      <c r="Z3" s="152"/>
      <c r="AA3" s="132"/>
      <c r="AB3" s="132"/>
      <c r="AC3" s="132"/>
      <c r="AD3" s="3"/>
      <c r="AE3" s="3"/>
      <c r="AF3" s="3"/>
      <c r="AG3" s="3"/>
      <c r="AH3" s="3"/>
      <c r="AI3" s="3"/>
      <c r="AJ3" s="3"/>
      <c r="AK3" s="3"/>
      <c r="AL3" s="3"/>
    </row>
    <row r="4" spans="1:40" ht="13.5" customHeight="1" thickTop="1">
      <c r="A4" s="100" t="s">
        <v>95</v>
      </c>
      <c r="B4" s="101"/>
      <c r="C4" s="102"/>
      <c r="D4" s="566" t="s">
        <v>96</v>
      </c>
      <c r="E4" s="567"/>
      <c r="F4" s="568"/>
      <c r="G4" s="566" t="s">
        <v>1642</v>
      </c>
      <c r="H4" s="567"/>
      <c r="I4" s="567"/>
      <c r="J4" s="567"/>
      <c r="K4" s="567"/>
      <c r="L4" s="567"/>
      <c r="M4" s="567"/>
      <c r="N4" s="567"/>
      <c r="O4" s="567"/>
      <c r="P4" s="567"/>
      <c r="Q4" s="567"/>
      <c r="R4" s="567"/>
      <c r="S4" s="567"/>
      <c r="T4" s="567"/>
      <c r="U4" s="569" t="s">
        <v>333</v>
      </c>
      <c r="V4" s="567"/>
      <c r="W4" s="567"/>
      <c r="X4" s="566" t="s">
        <v>99</v>
      </c>
      <c r="Y4" s="567"/>
      <c r="Z4" s="607"/>
      <c r="AA4" s="608" t="s">
        <v>4</v>
      </c>
      <c r="AB4" s="609"/>
      <c r="AC4" s="609"/>
      <c r="AD4" s="609" t="s">
        <v>100</v>
      </c>
      <c r="AE4" s="609"/>
      <c r="AF4" s="609"/>
      <c r="AG4" s="609"/>
      <c r="AH4" s="103" t="s">
        <v>101</v>
      </c>
      <c r="AI4" s="132"/>
      <c r="AJ4" s="132"/>
      <c r="AK4" s="132"/>
      <c r="AL4" s="132"/>
    </row>
    <row r="5" spans="1:40" ht="24.75" customHeight="1" thickBot="1">
      <c r="A5" s="572"/>
      <c r="B5" s="573"/>
      <c r="C5" s="574"/>
      <c r="D5" s="1054" t="str">
        <f>表紙!E5</f>
        <v/>
      </c>
      <c r="E5" s="1055"/>
      <c r="F5" s="1056"/>
      <c r="G5" s="577">
        <f>表紙!D6</f>
        <v>0</v>
      </c>
      <c r="H5" s="578"/>
      <c r="I5" s="578"/>
      <c r="J5" s="578"/>
      <c r="K5" s="578"/>
      <c r="L5" s="578"/>
      <c r="M5" s="578"/>
      <c r="N5" s="578"/>
      <c r="O5" s="578"/>
      <c r="P5" s="578"/>
      <c r="Q5" s="578"/>
      <c r="R5" s="578"/>
      <c r="S5" s="578"/>
      <c r="T5" s="578"/>
      <c r="U5" s="579">
        <f>表紙!D7</f>
        <v>0</v>
      </c>
      <c r="V5" s="580"/>
      <c r="W5" s="580"/>
      <c r="X5" s="623">
        <f>表紙!D8</f>
        <v>0</v>
      </c>
      <c r="Y5" s="624"/>
      <c r="Z5" s="625"/>
      <c r="AA5" s="626">
        <f>表紙!K4</f>
        <v>0</v>
      </c>
      <c r="AB5" s="627"/>
      <c r="AC5" s="627"/>
      <c r="AD5" s="622">
        <f>表紙!L4</f>
        <v>0</v>
      </c>
      <c r="AE5" s="622"/>
      <c r="AF5" s="622"/>
      <c r="AG5" s="622"/>
      <c r="AH5" s="104">
        <f>表紙!P4</f>
        <v>0</v>
      </c>
      <c r="AI5" s="95"/>
      <c r="AJ5" s="95"/>
      <c r="AK5" s="610" t="s">
        <v>102</v>
      </c>
      <c r="AL5" s="610"/>
    </row>
    <row r="6" spans="1:40" ht="13.5" customHeight="1" thickTop="1">
      <c r="A6" s="100" t="s">
        <v>103</v>
      </c>
      <c r="B6" s="101"/>
      <c r="C6" s="102"/>
      <c r="D6" s="566" t="s">
        <v>104</v>
      </c>
      <c r="E6" s="567"/>
      <c r="F6" s="568"/>
      <c r="G6" s="566" t="s">
        <v>105</v>
      </c>
      <c r="H6" s="567"/>
      <c r="I6" s="567"/>
      <c r="J6" s="567"/>
      <c r="K6" s="568"/>
      <c r="L6" s="697" t="s">
        <v>334</v>
      </c>
      <c r="M6" s="698"/>
      <c r="N6" s="698"/>
      <c r="O6" s="697" t="s">
        <v>335</v>
      </c>
      <c r="P6" s="699"/>
      <c r="Q6" s="153"/>
      <c r="R6" s="701"/>
      <c r="S6" s="701"/>
      <c r="T6" s="701"/>
      <c r="U6" s="702"/>
      <c r="V6" s="700"/>
      <c r="W6" s="701"/>
      <c r="X6" s="566" t="s">
        <v>106</v>
      </c>
      <c r="Y6" s="567"/>
      <c r="Z6" s="567"/>
      <c r="AA6" s="628"/>
      <c r="AB6" s="629" t="s">
        <v>1047</v>
      </c>
      <c r="AC6" s="630"/>
      <c r="AD6" s="630"/>
      <c r="AE6" s="630"/>
      <c r="AF6" s="630"/>
      <c r="AG6" s="630"/>
      <c r="AH6" s="631"/>
      <c r="AI6" s="132"/>
      <c r="AJ6" s="132"/>
      <c r="AK6" s="132"/>
      <c r="AL6" s="132"/>
    </row>
    <row r="7" spans="1:40" ht="24.75" customHeight="1" thickBot="1">
      <c r="A7" s="614"/>
      <c r="B7" s="615"/>
      <c r="C7" s="616"/>
      <c r="D7" s="617">
        <f>表紙!J25</f>
        <v>0</v>
      </c>
      <c r="E7" s="618"/>
      <c r="F7" s="619"/>
      <c r="G7" s="617">
        <f>SUM(L7,O7)</f>
        <v>0</v>
      </c>
      <c r="H7" s="618"/>
      <c r="I7" s="618"/>
      <c r="J7" s="618"/>
      <c r="K7" s="619"/>
      <c r="L7" s="785">
        <f>F21</f>
        <v>0</v>
      </c>
      <c r="M7" s="786"/>
      <c r="N7" s="786"/>
      <c r="O7" s="785">
        <f>SUM(P11:P17,P21:P29,Y11:Y21,AH11:AH16)</f>
        <v>0</v>
      </c>
      <c r="P7" s="787"/>
      <c r="Q7" s="154"/>
      <c r="R7" s="788"/>
      <c r="S7" s="788"/>
      <c r="T7" s="788"/>
      <c r="U7" s="789"/>
      <c r="V7" s="781"/>
      <c r="W7" s="782"/>
      <c r="X7" s="620">
        <f>表紙!D9</f>
        <v>0</v>
      </c>
      <c r="Y7" s="621"/>
      <c r="Z7" s="621"/>
      <c r="AA7" s="621"/>
      <c r="AB7" s="632">
        <f>表紙!D10</f>
        <v>0</v>
      </c>
      <c r="AC7" s="580"/>
      <c r="AD7" s="580"/>
      <c r="AE7" s="580"/>
      <c r="AF7" s="580"/>
      <c r="AG7" s="580"/>
      <c r="AH7" s="633"/>
      <c r="AI7" s="95"/>
      <c r="AJ7" s="95"/>
      <c r="AK7" s="610" t="s">
        <v>108</v>
      </c>
      <c r="AL7" s="610"/>
    </row>
    <row r="8" spans="1:40" ht="15" hidden="1" customHeight="1">
      <c r="A8" s="114"/>
      <c r="B8" s="114"/>
      <c r="C8" s="95"/>
      <c r="D8" s="115"/>
      <c r="E8" s="115"/>
      <c r="F8" s="115"/>
      <c r="G8" s="115"/>
      <c r="H8" s="115"/>
      <c r="I8" s="115"/>
      <c r="J8" s="115"/>
      <c r="K8" s="115"/>
      <c r="L8" s="112"/>
      <c r="M8" s="112"/>
      <c r="N8" s="112"/>
      <c r="O8" s="112"/>
      <c r="P8" s="112"/>
      <c r="Q8" s="52"/>
      <c r="R8" s="52"/>
      <c r="S8" s="52"/>
      <c r="T8" s="52"/>
      <c r="U8" s="52"/>
      <c r="V8" s="112"/>
      <c r="W8" s="112"/>
      <c r="X8" s="95"/>
      <c r="Y8" s="95"/>
      <c r="Z8" s="95"/>
      <c r="AA8" s="95"/>
      <c r="AB8" s="95"/>
      <c r="AC8" s="117"/>
      <c r="AD8" s="117"/>
      <c r="AE8" s="117"/>
      <c r="AF8" s="95"/>
      <c r="AG8" s="95"/>
      <c r="AH8" s="95"/>
      <c r="AI8" s="95"/>
      <c r="AJ8" s="95"/>
      <c r="AK8" s="3"/>
      <c r="AL8" s="3"/>
    </row>
    <row r="9" spans="1:40" ht="15.75" customHeight="1" thickBot="1">
      <c r="A9" s="117" t="s">
        <v>1659</v>
      </c>
      <c r="B9" s="117"/>
      <c r="C9" s="117"/>
      <c r="D9" s="117"/>
      <c r="E9" s="117"/>
      <c r="F9" s="117"/>
      <c r="G9" s="117"/>
      <c r="H9" s="117"/>
      <c r="I9" s="117"/>
      <c r="J9" s="117" t="s">
        <v>1568</v>
      </c>
      <c r="K9" s="117"/>
      <c r="L9" s="117"/>
      <c r="M9" s="117"/>
      <c r="N9" s="117"/>
      <c r="O9" s="181"/>
      <c r="P9" s="117"/>
      <c r="Q9" s="117"/>
      <c r="R9" s="117"/>
      <c r="S9" s="117" t="s">
        <v>1569</v>
      </c>
      <c r="T9" s="117"/>
      <c r="U9" s="117"/>
      <c r="V9" s="117"/>
      <c r="W9" s="117"/>
      <c r="X9" s="117"/>
      <c r="Y9" s="117"/>
      <c r="Z9" s="117"/>
      <c r="AA9" s="117"/>
      <c r="AB9" s="117" t="s">
        <v>1570</v>
      </c>
      <c r="AC9" s="117"/>
      <c r="AD9" s="117"/>
      <c r="AE9" s="117"/>
      <c r="AF9" s="117"/>
      <c r="AG9" s="117"/>
      <c r="AH9" s="117"/>
      <c r="AI9" s="117"/>
      <c r="AJ9" s="117"/>
    </row>
    <row r="10" spans="1:40" ht="15.75" customHeight="1" thickTop="1">
      <c r="A10" s="768" t="s">
        <v>340</v>
      </c>
      <c r="B10" s="769"/>
      <c r="C10" s="770" t="s">
        <v>4</v>
      </c>
      <c r="D10" s="769"/>
      <c r="E10" s="230" t="s">
        <v>112</v>
      </c>
      <c r="F10" s="157" t="s">
        <v>341</v>
      </c>
      <c r="G10" s="158" t="s">
        <v>114</v>
      </c>
      <c r="H10"/>
      <c r="I10"/>
      <c r="J10" s="706" t="s">
        <v>340</v>
      </c>
      <c r="K10" s="707"/>
      <c r="L10" s="721" t="s">
        <v>4</v>
      </c>
      <c r="M10" s="707"/>
      <c r="N10" s="159" t="s">
        <v>112</v>
      </c>
      <c r="O10" s="162" t="s">
        <v>341</v>
      </c>
      <c r="P10" s="163" t="s">
        <v>114</v>
      </c>
      <c r="Q10"/>
      <c r="R10" s="132"/>
      <c r="S10" s="706" t="s">
        <v>340</v>
      </c>
      <c r="T10" s="707"/>
      <c r="U10" s="721" t="s">
        <v>4</v>
      </c>
      <c r="V10" s="707"/>
      <c r="W10" s="159" t="s">
        <v>112</v>
      </c>
      <c r="X10" s="162" t="s">
        <v>341</v>
      </c>
      <c r="Y10" s="163" t="s">
        <v>114</v>
      </c>
      <c r="Z10"/>
      <c r="AA10" s="132"/>
      <c r="AB10" s="706" t="s">
        <v>340</v>
      </c>
      <c r="AC10" s="707"/>
      <c r="AD10" s="721" t="s">
        <v>4</v>
      </c>
      <c r="AE10" s="707"/>
      <c r="AF10" s="159" t="s">
        <v>112</v>
      </c>
      <c r="AG10" s="162" t="s">
        <v>341</v>
      </c>
      <c r="AH10" s="163" t="s">
        <v>114</v>
      </c>
      <c r="AI10"/>
      <c r="AJ10" s="132"/>
    </row>
    <row r="11" spans="1:40" ht="15.75" customHeight="1">
      <c r="A11" s="1033" t="s">
        <v>1571</v>
      </c>
      <c r="B11" s="1034"/>
      <c r="C11" s="881">
        <v>47010</v>
      </c>
      <c r="D11" s="882"/>
      <c r="E11" s="463" t="s">
        <v>1572</v>
      </c>
      <c r="F11" s="1031" t="s">
        <v>1675</v>
      </c>
      <c r="G11" s="1032"/>
      <c r="H11"/>
      <c r="I11"/>
      <c r="J11" s="1045" t="s">
        <v>1573</v>
      </c>
      <c r="K11" s="1034"/>
      <c r="L11" s="874">
        <v>35020</v>
      </c>
      <c r="M11" s="875"/>
      <c r="N11" s="126" t="s">
        <v>1574</v>
      </c>
      <c r="O11" s="477">
        <v>200</v>
      </c>
      <c r="P11" s="167"/>
      <c r="Q11"/>
      <c r="R11" s="281"/>
      <c r="S11" s="1045" t="s">
        <v>1575</v>
      </c>
      <c r="T11" s="1034"/>
      <c r="U11" s="1052">
        <v>35240</v>
      </c>
      <c r="V11" s="1053"/>
      <c r="W11" s="329" t="s">
        <v>1576</v>
      </c>
      <c r="X11" s="477">
        <v>705</v>
      </c>
      <c r="Y11" s="249"/>
      <c r="Z11"/>
      <c r="AA11" s="132"/>
      <c r="AB11" s="1045" t="s">
        <v>1577</v>
      </c>
      <c r="AC11" s="1034"/>
      <c r="AD11" s="1052">
        <v>35140</v>
      </c>
      <c r="AE11" s="1053"/>
      <c r="AF11" s="329" t="s">
        <v>1578</v>
      </c>
      <c r="AG11" s="477">
        <v>355</v>
      </c>
      <c r="AH11" s="249"/>
      <c r="AI11"/>
      <c r="AJ11" s="132"/>
      <c r="AK11" s="132"/>
      <c r="AL11" s="132"/>
    </row>
    <row r="12" spans="1:40" ht="15.75" customHeight="1">
      <c r="A12" s="1035"/>
      <c r="B12" s="1036"/>
      <c r="C12" s="666">
        <v>47100</v>
      </c>
      <c r="D12" s="729"/>
      <c r="E12" s="323" t="s">
        <v>1671</v>
      </c>
      <c r="F12" s="262">
        <v>975</v>
      </c>
      <c r="G12" s="464"/>
      <c r="H12"/>
      <c r="I12"/>
      <c r="J12" s="1048"/>
      <c r="K12" s="1036"/>
      <c r="L12" s="874">
        <v>35025</v>
      </c>
      <c r="M12" s="875"/>
      <c r="N12" s="126" t="s">
        <v>1580</v>
      </c>
      <c r="O12" s="195">
        <v>40</v>
      </c>
      <c r="P12" s="167"/>
      <c r="Q12"/>
      <c r="R12" s="281"/>
      <c r="S12" s="1044"/>
      <c r="T12" s="1038"/>
      <c r="U12" s="684">
        <v>35260</v>
      </c>
      <c r="V12" s="779"/>
      <c r="W12" s="426" t="s">
        <v>1581</v>
      </c>
      <c r="X12" s="991" t="s">
        <v>1661</v>
      </c>
      <c r="Y12" s="992"/>
      <c r="Z12"/>
      <c r="AA12" s="132"/>
      <c r="AB12" s="1044"/>
      <c r="AC12" s="1038"/>
      <c r="AD12" s="874">
        <v>35145</v>
      </c>
      <c r="AE12" s="875"/>
      <c r="AF12" s="196" t="s">
        <v>1582</v>
      </c>
      <c r="AG12" s="302">
        <v>15</v>
      </c>
      <c r="AH12" s="167"/>
      <c r="AI12"/>
      <c r="AJ12" s="132"/>
      <c r="AK12" s="132"/>
      <c r="AL12" s="132"/>
    </row>
    <row r="13" spans="1:40" ht="15.75" customHeight="1">
      <c r="A13" s="1035"/>
      <c r="B13" s="1036"/>
      <c r="C13" s="874">
        <v>47020</v>
      </c>
      <c r="D13" s="875"/>
      <c r="E13" s="176" t="s">
        <v>1579</v>
      </c>
      <c r="F13" s="306">
        <v>2215</v>
      </c>
      <c r="G13" s="173"/>
      <c r="H13"/>
      <c r="I13"/>
      <c r="J13" s="1048"/>
      <c r="K13" s="1036"/>
      <c r="L13" s="874">
        <v>35030</v>
      </c>
      <c r="M13" s="875"/>
      <c r="N13" s="126" t="s">
        <v>1584</v>
      </c>
      <c r="O13" s="195">
        <v>75</v>
      </c>
      <c r="P13" s="167"/>
      <c r="Q13"/>
      <c r="R13" s="281"/>
      <c r="S13" s="1058" t="s">
        <v>1585</v>
      </c>
      <c r="T13" s="1059"/>
      <c r="U13" s="874">
        <v>35210</v>
      </c>
      <c r="V13" s="875"/>
      <c r="W13" s="330" t="s">
        <v>1586</v>
      </c>
      <c r="X13" s="195">
        <v>265</v>
      </c>
      <c r="Y13" s="184"/>
      <c r="Z13"/>
      <c r="AA13" s="132"/>
      <c r="AB13" s="1058" t="s">
        <v>1587</v>
      </c>
      <c r="AC13" s="1059"/>
      <c r="AD13" s="874">
        <v>35150</v>
      </c>
      <c r="AE13" s="875"/>
      <c r="AF13" s="330" t="s">
        <v>1588</v>
      </c>
      <c r="AG13" s="301">
        <v>240</v>
      </c>
      <c r="AH13" s="184"/>
      <c r="AI13"/>
      <c r="AJ13" s="132"/>
      <c r="AK13" s="132"/>
      <c r="AL13" s="132"/>
      <c r="AN13" s="132"/>
    </row>
    <row r="14" spans="1:40" ht="15.75" customHeight="1">
      <c r="A14" s="1035"/>
      <c r="B14" s="1036"/>
      <c r="C14" s="874">
        <v>47040</v>
      </c>
      <c r="D14" s="875"/>
      <c r="E14" s="176" t="s">
        <v>1583</v>
      </c>
      <c r="F14" s="306">
        <v>3625</v>
      </c>
      <c r="G14" s="173"/>
      <c r="H14"/>
      <c r="I14"/>
      <c r="J14" s="1048"/>
      <c r="K14" s="1036"/>
      <c r="L14" s="684">
        <v>35040</v>
      </c>
      <c r="M14" s="779"/>
      <c r="N14" s="134" t="s">
        <v>1590</v>
      </c>
      <c r="O14" s="991" t="s">
        <v>1591</v>
      </c>
      <c r="P14" s="992"/>
      <c r="Q14"/>
      <c r="R14" s="281"/>
      <c r="S14" s="794" t="s">
        <v>1592</v>
      </c>
      <c r="T14" s="802"/>
      <c r="U14" s="874">
        <v>35170</v>
      </c>
      <c r="V14" s="875"/>
      <c r="W14" s="126" t="s">
        <v>1593</v>
      </c>
      <c r="X14" s="302">
        <v>40</v>
      </c>
      <c r="Y14" s="167"/>
      <c r="Z14"/>
      <c r="AA14" s="132"/>
      <c r="AB14" s="1058" t="s">
        <v>1594</v>
      </c>
      <c r="AC14" s="1059"/>
      <c r="AD14" s="874">
        <v>35420</v>
      </c>
      <c r="AE14" s="875"/>
      <c r="AF14" s="330" t="s">
        <v>1595</v>
      </c>
      <c r="AG14" s="301">
        <v>530</v>
      </c>
      <c r="AH14" s="184"/>
      <c r="AI14"/>
      <c r="AJ14" s="132"/>
      <c r="AK14" s="132"/>
      <c r="AL14" s="132"/>
      <c r="AN14" s="132"/>
    </row>
    <row r="15" spans="1:40" ht="15.75" customHeight="1">
      <c r="A15" s="1037"/>
      <c r="B15" s="1038"/>
      <c r="C15" s="874">
        <v>47050</v>
      </c>
      <c r="D15" s="875"/>
      <c r="E15" s="176" t="s">
        <v>1589</v>
      </c>
      <c r="F15" s="306">
        <v>2980</v>
      </c>
      <c r="G15" s="173"/>
      <c r="H15"/>
      <c r="I15"/>
      <c r="J15" s="1042" t="s">
        <v>1596</v>
      </c>
      <c r="K15" s="1043"/>
      <c r="L15" s="874">
        <v>35070</v>
      </c>
      <c r="M15" s="875"/>
      <c r="N15" s="126" t="s">
        <v>1598</v>
      </c>
      <c r="O15" s="195">
        <v>40</v>
      </c>
      <c r="P15" s="167"/>
      <c r="Q15"/>
      <c r="R15" s="281"/>
      <c r="S15" s="670"/>
      <c r="T15" s="671"/>
      <c r="U15" s="874">
        <v>35180</v>
      </c>
      <c r="V15" s="875"/>
      <c r="W15" s="330" t="s">
        <v>1599</v>
      </c>
      <c r="X15" s="301">
        <v>420</v>
      </c>
      <c r="Y15" s="184"/>
      <c r="Z15"/>
      <c r="AA15" s="132"/>
      <c r="AB15" s="1042" t="s">
        <v>1600</v>
      </c>
      <c r="AC15" s="1043"/>
      <c r="AD15" s="874">
        <v>35440</v>
      </c>
      <c r="AE15" s="875"/>
      <c r="AF15" s="330" t="s">
        <v>1601</v>
      </c>
      <c r="AG15" s="301">
        <v>65</v>
      </c>
      <c r="AH15" s="184"/>
      <c r="AI15"/>
      <c r="AJ15" s="132"/>
      <c r="AK15" s="132"/>
      <c r="AN15" s="132"/>
    </row>
    <row r="16" spans="1:40" ht="15.75" customHeight="1">
      <c r="A16" s="1025" t="s">
        <v>1596</v>
      </c>
      <c r="B16" s="1026"/>
      <c r="C16" s="1051">
        <v>47060</v>
      </c>
      <c r="D16" s="875"/>
      <c r="E16" s="176" t="s">
        <v>1597</v>
      </c>
      <c r="F16" s="306">
        <v>1280</v>
      </c>
      <c r="G16" s="173"/>
      <c r="H16"/>
      <c r="I16"/>
      <c r="J16" s="1048"/>
      <c r="K16" s="1036"/>
      <c r="L16" s="874">
        <v>35410</v>
      </c>
      <c r="M16" s="875"/>
      <c r="N16" s="126" t="s">
        <v>1603</v>
      </c>
      <c r="O16" s="195">
        <v>115</v>
      </c>
      <c r="P16" s="167"/>
      <c r="Q16"/>
      <c r="R16" s="132"/>
      <c r="S16" s="678"/>
      <c r="T16" s="679"/>
      <c r="U16" s="684">
        <v>35190</v>
      </c>
      <c r="V16" s="779"/>
      <c r="W16" s="183" t="s">
        <v>1604</v>
      </c>
      <c r="X16" s="991" t="s">
        <v>1660</v>
      </c>
      <c r="Y16" s="992"/>
      <c r="Z16"/>
      <c r="AA16" s="132"/>
      <c r="AB16" s="1057"/>
      <c r="AC16" s="1030"/>
      <c r="AD16" s="903">
        <v>35450</v>
      </c>
      <c r="AE16" s="904"/>
      <c r="AF16" s="182" t="s">
        <v>1605</v>
      </c>
      <c r="AG16" s="429">
        <v>665</v>
      </c>
      <c r="AH16" s="171"/>
      <c r="AI16"/>
      <c r="AJ16" s="132"/>
      <c r="AK16" s="132"/>
      <c r="AN16" s="132"/>
    </row>
    <row r="17" spans="1:60" ht="15.75" customHeight="1">
      <c r="A17" s="1027"/>
      <c r="B17" s="1028"/>
      <c r="C17" s="1049">
        <v>47070</v>
      </c>
      <c r="D17" s="1050"/>
      <c r="E17" s="176" t="s">
        <v>1602</v>
      </c>
      <c r="F17" s="306">
        <v>420</v>
      </c>
      <c r="G17" s="173"/>
      <c r="H17"/>
      <c r="I17"/>
      <c r="J17" s="1046" t="s">
        <v>1606</v>
      </c>
      <c r="K17" s="1047"/>
      <c r="L17" s="903">
        <v>35090</v>
      </c>
      <c r="M17" s="904"/>
      <c r="N17" s="169" t="s">
        <v>1608</v>
      </c>
      <c r="O17" s="201">
        <v>145</v>
      </c>
      <c r="P17" s="171"/>
      <c r="Q17"/>
      <c r="R17" s="132"/>
      <c r="S17" s="811" t="s">
        <v>1609</v>
      </c>
      <c r="T17" s="892"/>
      <c r="U17" s="874">
        <v>35280</v>
      </c>
      <c r="V17" s="875"/>
      <c r="W17" s="330" t="s">
        <v>1610</v>
      </c>
      <c r="X17" s="302">
        <v>760</v>
      </c>
      <c r="Y17" s="184"/>
      <c r="Z17"/>
      <c r="AA17" s="132"/>
      <c r="AI17"/>
      <c r="AJ17" s="132"/>
      <c r="AK17" s="132"/>
      <c r="AN17" s="132"/>
    </row>
    <row r="18" spans="1:60" ht="15.75" customHeight="1">
      <c r="A18" s="1037" t="s">
        <v>1606</v>
      </c>
      <c r="B18" s="1038"/>
      <c r="C18" s="915">
        <v>47080</v>
      </c>
      <c r="D18" s="1039"/>
      <c r="E18" s="176" t="s">
        <v>1607</v>
      </c>
      <c r="F18" s="306">
        <v>2570</v>
      </c>
      <c r="G18" s="173"/>
      <c r="H18"/>
      <c r="I18"/>
      <c r="J18" s="132"/>
      <c r="K18" s="132"/>
      <c r="L18" s="132"/>
      <c r="M18" s="132"/>
      <c r="N18" s="132"/>
      <c r="O18" s="132"/>
      <c r="P18" s="132"/>
      <c r="Q18"/>
      <c r="R18" s="281"/>
      <c r="S18" s="794" t="s">
        <v>1613</v>
      </c>
      <c r="T18" s="802"/>
      <c r="U18" s="874">
        <v>35290</v>
      </c>
      <c r="V18" s="875"/>
      <c r="W18" s="330" t="s">
        <v>1614</v>
      </c>
      <c r="X18" s="301">
        <v>860</v>
      </c>
      <c r="Y18" s="184"/>
      <c r="Z18"/>
      <c r="AA18" s="132"/>
      <c r="AI18"/>
      <c r="AJ18" s="132"/>
      <c r="AK18" s="132"/>
      <c r="AN18" s="132"/>
    </row>
    <row r="19" spans="1:60" ht="15.75" customHeight="1" thickBot="1">
      <c r="A19" s="1029" t="s">
        <v>1611</v>
      </c>
      <c r="B19" s="1030"/>
      <c r="C19" s="903">
        <v>47090</v>
      </c>
      <c r="D19" s="904"/>
      <c r="E19" s="182" t="s">
        <v>1612</v>
      </c>
      <c r="F19" s="306">
        <v>1535</v>
      </c>
      <c r="G19" s="173"/>
      <c r="H19"/>
      <c r="I19"/>
      <c r="J19" s="156" t="s">
        <v>1615</v>
      </c>
      <c r="K19" s="117"/>
      <c r="L19" s="117"/>
      <c r="M19" s="117"/>
      <c r="N19" s="117"/>
      <c r="O19" s="303"/>
      <c r="P19" s="208"/>
      <c r="Q19"/>
      <c r="R19" s="281"/>
      <c r="S19" s="670"/>
      <c r="T19" s="671"/>
      <c r="U19" s="681">
        <v>35300</v>
      </c>
      <c r="V19" s="682"/>
      <c r="W19" s="376" t="s">
        <v>1616</v>
      </c>
      <c r="X19" s="876" t="s">
        <v>1618</v>
      </c>
      <c r="Y19" s="877"/>
      <c r="Z19"/>
      <c r="AA19" s="132"/>
      <c r="AI19"/>
      <c r="AJ19" s="132"/>
      <c r="AK19" s="132"/>
      <c r="AN19" s="132"/>
    </row>
    <row r="20" spans="1:60" ht="15.75" customHeight="1" thickTop="1" thickBot="1">
      <c r="A20" s="174" t="s">
        <v>801</v>
      </c>
      <c r="B20" s="175"/>
      <c r="C20" s="175"/>
      <c r="D20" s="175"/>
      <c r="E20" s="244"/>
      <c r="F20" s="198">
        <f>SUM(F11:F19)</f>
        <v>15600</v>
      </c>
      <c r="G20" s="246"/>
      <c r="H20"/>
      <c r="I20"/>
      <c r="J20" s="706" t="s">
        <v>340</v>
      </c>
      <c r="K20" s="707"/>
      <c r="L20" s="721" t="s">
        <v>4</v>
      </c>
      <c r="M20" s="707"/>
      <c r="N20" s="159" t="s">
        <v>112</v>
      </c>
      <c r="O20" s="162" t="s">
        <v>341</v>
      </c>
      <c r="P20" s="163" t="s">
        <v>114</v>
      </c>
      <c r="Q20"/>
      <c r="R20" s="281"/>
      <c r="S20" s="678"/>
      <c r="T20" s="679"/>
      <c r="U20" s="684">
        <v>35310</v>
      </c>
      <c r="V20" s="779"/>
      <c r="W20" s="305" t="s">
        <v>1617</v>
      </c>
      <c r="X20" s="991" t="s">
        <v>1618</v>
      </c>
      <c r="Y20" s="992"/>
      <c r="Z20"/>
      <c r="AA20" s="132"/>
      <c r="AI20"/>
      <c r="AJ20" s="132"/>
      <c r="AK20" s="132"/>
    </row>
    <row r="21" spans="1:60" ht="15.75" customHeight="1" thickTop="1" thickBot="1">
      <c r="A21" s="298" t="s">
        <v>808</v>
      </c>
      <c r="B21" s="299"/>
      <c r="C21" s="299"/>
      <c r="D21" s="299"/>
      <c r="E21" s="300"/>
      <c r="F21" s="307">
        <f>SUM(G11:G19)</f>
        <v>0</v>
      </c>
      <c r="G21" s="199"/>
      <c r="H21"/>
      <c r="I21"/>
      <c r="J21" s="1045" t="s">
        <v>1619</v>
      </c>
      <c r="K21" s="1034"/>
      <c r="L21" s="1052">
        <v>35340</v>
      </c>
      <c r="M21" s="1053"/>
      <c r="N21" s="329" t="s">
        <v>1620</v>
      </c>
      <c r="O21" s="477">
        <v>195</v>
      </c>
      <c r="P21" s="249"/>
      <c r="Q21"/>
      <c r="R21" s="281"/>
      <c r="S21" s="827" t="s">
        <v>1621</v>
      </c>
      <c r="T21" s="828"/>
      <c r="U21" s="903">
        <v>35320</v>
      </c>
      <c r="V21" s="904"/>
      <c r="W21" s="182" t="s">
        <v>1622</v>
      </c>
      <c r="X21" s="428">
        <v>300</v>
      </c>
      <c r="Y21" s="171"/>
      <c r="Z21"/>
      <c r="AA21" s="132"/>
      <c r="AI21"/>
      <c r="AJ21" s="132"/>
      <c r="AK21" s="132"/>
    </row>
    <row r="22" spans="1:60" ht="15.75" customHeight="1" thickTop="1">
      <c r="A22" s="132"/>
      <c r="H22"/>
      <c r="I22"/>
      <c r="J22" s="1044"/>
      <c r="K22" s="1038"/>
      <c r="L22" s="874">
        <v>35350</v>
      </c>
      <c r="M22" s="875"/>
      <c r="N22" s="425" t="s">
        <v>1623</v>
      </c>
      <c r="O22" s="304">
        <v>735</v>
      </c>
      <c r="P22" s="184"/>
      <c r="Q22"/>
      <c r="R22" s="281"/>
      <c r="Z22"/>
      <c r="AA22" s="132"/>
      <c r="AI22"/>
      <c r="AJ22" s="132"/>
      <c r="AK22" s="132"/>
    </row>
    <row r="23" spans="1:60" ht="15.75" customHeight="1">
      <c r="A23" s="398"/>
      <c r="B23" s="398"/>
      <c r="C23" s="398"/>
      <c r="D23" s="398"/>
      <c r="E23" s="398"/>
      <c r="F23" s="398"/>
      <c r="G23" s="398"/>
      <c r="H23"/>
      <c r="I23"/>
      <c r="J23" s="1042" t="s">
        <v>1624</v>
      </c>
      <c r="K23" s="1043"/>
      <c r="L23" s="874">
        <v>35360</v>
      </c>
      <c r="M23" s="875"/>
      <c r="N23" s="425" t="s">
        <v>1625</v>
      </c>
      <c r="O23" s="304">
        <v>750</v>
      </c>
      <c r="P23" s="184"/>
      <c r="Q23"/>
      <c r="R23" s="281"/>
      <c r="Z23"/>
      <c r="AA23" s="132"/>
      <c r="AI23"/>
      <c r="AJ23" s="132"/>
      <c r="AK23" s="132"/>
    </row>
    <row r="24" spans="1:60" ht="15.75" customHeight="1">
      <c r="A24" s="342"/>
      <c r="B24" s="342"/>
      <c r="C24" s="342"/>
      <c r="D24" s="342"/>
      <c r="E24" s="342"/>
      <c r="F24" s="342"/>
      <c r="G24" s="342"/>
      <c r="H24"/>
      <c r="I24"/>
      <c r="J24" s="1044"/>
      <c r="K24" s="1038"/>
      <c r="L24" s="1040">
        <v>35375</v>
      </c>
      <c r="M24" s="1041"/>
      <c r="N24" s="426" t="s">
        <v>1626</v>
      </c>
      <c r="O24" s="991" t="s">
        <v>1627</v>
      </c>
      <c r="P24" s="992"/>
      <c r="Q24"/>
      <c r="R24" s="281"/>
      <c r="Z24"/>
      <c r="AA24" s="132"/>
      <c r="AI24"/>
      <c r="AJ24" s="132"/>
      <c r="AK24" s="132"/>
    </row>
    <row r="25" spans="1:60" ht="15.75" customHeight="1">
      <c r="H25"/>
      <c r="I25"/>
      <c r="J25" s="1042" t="s">
        <v>1628</v>
      </c>
      <c r="K25" s="1043"/>
      <c r="L25" s="915">
        <v>35380</v>
      </c>
      <c r="M25" s="1039"/>
      <c r="N25" s="338" t="s">
        <v>1629</v>
      </c>
      <c r="O25" s="304">
        <v>400</v>
      </c>
      <c r="P25" s="184"/>
      <c r="Q25"/>
      <c r="R25" s="281"/>
      <c r="S25" s="132"/>
      <c r="T25" s="132"/>
      <c r="U25" s="132"/>
      <c r="V25" s="132"/>
      <c r="W25" s="365"/>
      <c r="X25" s="365"/>
      <c r="Y25" s="365"/>
      <c r="Z25"/>
      <c r="AA25" s="132"/>
      <c r="AI25"/>
      <c r="AJ25" s="132"/>
      <c r="AK25" s="132"/>
    </row>
    <row r="26" spans="1:60" ht="15.75" customHeight="1">
      <c r="A26" s="132"/>
      <c r="B26" s="132"/>
      <c r="C26" s="132"/>
      <c r="D26" s="132"/>
      <c r="E26" s="117"/>
      <c r="F26" s="271"/>
      <c r="G26" s="208"/>
      <c r="H26"/>
      <c r="I26"/>
      <c r="J26" s="1044"/>
      <c r="K26" s="1038"/>
      <c r="L26" s="874">
        <v>35390</v>
      </c>
      <c r="M26" s="875"/>
      <c r="N26" s="137" t="s">
        <v>1630</v>
      </c>
      <c r="O26" s="308">
        <v>70</v>
      </c>
      <c r="P26" s="184"/>
      <c r="Q26"/>
      <c r="R26" s="281"/>
      <c r="S26" s="132"/>
      <c r="T26" s="132"/>
      <c r="U26" s="132"/>
      <c r="V26" s="132"/>
      <c r="W26" s="366"/>
      <c r="X26" s="365"/>
      <c r="Y26" s="367"/>
      <c r="Z26"/>
      <c r="AA26" s="132"/>
      <c r="AI26"/>
      <c r="AJ26" s="132"/>
      <c r="AK26" s="132"/>
    </row>
    <row r="27" spans="1:60" ht="15.75" customHeight="1">
      <c r="A27" s="132"/>
      <c r="B27" s="132"/>
      <c r="C27" s="132"/>
      <c r="D27" s="132"/>
      <c r="E27" s="117"/>
      <c r="F27" s="271"/>
      <c r="G27" s="208"/>
      <c r="H27"/>
      <c r="I27"/>
      <c r="J27" s="1042" t="s">
        <v>1631</v>
      </c>
      <c r="K27" s="1043"/>
      <c r="L27" s="874">
        <v>35100</v>
      </c>
      <c r="M27" s="875"/>
      <c r="N27" s="176" t="s">
        <v>1632</v>
      </c>
      <c r="O27" s="308">
        <v>130</v>
      </c>
      <c r="P27" s="167"/>
      <c r="Q27"/>
      <c r="R27" s="281"/>
      <c r="S27" s="95"/>
      <c r="T27" s="95"/>
      <c r="U27" s="95"/>
      <c r="V27" s="95"/>
      <c r="W27" s="353"/>
      <c r="X27" s="369"/>
      <c r="Y27" s="370"/>
      <c r="Z27"/>
      <c r="AA27" s="132"/>
      <c r="AI27"/>
      <c r="AJ27" s="132"/>
      <c r="AK27" s="132"/>
    </row>
    <row r="28" spans="1:60" ht="15.75" customHeight="1">
      <c r="A28" s="132"/>
      <c r="B28" s="132"/>
      <c r="C28" s="132"/>
      <c r="D28" s="132"/>
      <c r="E28" s="117"/>
      <c r="F28" s="271"/>
      <c r="G28" s="208"/>
      <c r="H28"/>
      <c r="I28"/>
      <c r="J28" s="1044"/>
      <c r="K28" s="1038"/>
      <c r="L28" s="874">
        <v>35110</v>
      </c>
      <c r="M28" s="875"/>
      <c r="N28" s="424" t="s">
        <v>1633</v>
      </c>
      <c r="O28" s="304">
        <v>395</v>
      </c>
      <c r="P28" s="184"/>
      <c r="Q28"/>
      <c r="R28" s="281"/>
      <c r="S28" s="132"/>
      <c r="T28" s="132"/>
      <c r="U28" s="132"/>
      <c r="V28" s="132"/>
      <c r="W28" s="353"/>
      <c r="X28" s="369"/>
      <c r="Y28" s="342"/>
      <c r="Z28"/>
      <c r="AA28" s="132"/>
      <c r="AB28" s="342"/>
      <c r="AC28" s="342"/>
      <c r="AD28" s="342"/>
      <c r="AE28" s="342"/>
      <c r="AI28"/>
      <c r="AJ28" s="132"/>
      <c r="AK28" s="117"/>
      <c r="AL28" s="117"/>
      <c r="AM28" s="117"/>
      <c r="AN28" s="132"/>
      <c r="AO28" s="117"/>
      <c r="AP28" s="271"/>
      <c r="AQ28" s="208"/>
      <c r="AR28" s="132"/>
      <c r="AS28" s="132"/>
      <c r="AT28" s="132"/>
      <c r="AU28" s="132"/>
      <c r="AV28" s="132"/>
      <c r="AW28" s="132"/>
      <c r="AX28" s="132"/>
      <c r="AY28" s="132"/>
      <c r="AZ28" s="132"/>
      <c r="BA28" s="200"/>
      <c r="BB28" s="200"/>
      <c r="BC28" s="132"/>
      <c r="BD28" s="132"/>
      <c r="BE28" s="132"/>
      <c r="BF28" s="132"/>
      <c r="BG28" s="117"/>
      <c r="BH28" s="271"/>
    </row>
    <row r="29" spans="1:60" ht="15.75" customHeight="1">
      <c r="A29" s="132"/>
      <c r="B29" s="132"/>
      <c r="C29" s="132"/>
      <c r="D29" s="132"/>
      <c r="E29" s="117"/>
      <c r="F29" s="132"/>
      <c r="G29" s="132"/>
      <c r="H29"/>
      <c r="I29"/>
      <c r="J29" s="1046" t="s">
        <v>1634</v>
      </c>
      <c r="K29" s="1047"/>
      <c r="L29" s="903">
        <v>35120</v>
      </c>
      <c r="M29" s="904"/>
      <c r="N29" s="427" t="s">
        <v>1635</v>
      </c>
      <c r="O29" s="428">
        <v>450</v>
      </c>
      <c r="P29" s="171"/>
      <c r="Q29"/>
      <c r="R29" s="281"/>
      <c r="S29" s="132"/>
      <c r="T29" s="132"/>
      <c r="U29" s="132"/>
      <c r="V29" s="132"/>
      <c r="W29" s="353"/>
      <c r="X29" s="369"/>
      <c r="Y29" s="371"/>
      <c r="Z29"/>
      <c r="AA29" s="132"/>
      <c r="AB29" s="342"/>
      <c r="AC29" s="342"/>
      <c r="AD29" s="342"/>
      <c r="AE29" s="342"/>
      <c r="AI29"/>
      <c r="AJ29" s="132"/>
      <c r="AK29" s="117"/>
      <c r="AL29" s="117"/>
      <c r="AM29" s="117"/>
      <c r="AN29" s="132"/>
      <c r="AO29" s="117"/>
      <c r="AP29" s="271"/>
      <c r="AQ29" s="276"/>
      <c r="AR29" s="132"/>
      <c r="AS29" s="132"/>
      <c r="AT29" s="132"/>
      <c r="AU29" s="132"/>
      <c r="AV29" s="132"/>
      <c r="AW29" s="132"/>
      <c r="AX29" s="117"/>
      <c r="AY29" s="271"/>
      <c r="AZ29" s="276"/>
      <c r="BA29" s="200"/>
      <c r="BB29" s="200"/>
      <c r="BC29" s="132"/>
      <c r="BD29" s="132"/>
      <c r="BE29" s="132"/>
      <c r="BF29" s="132"/>
      <c r="BG29" s="117"/>
      <c r="BH29" s="271"/>
    </row>
    <row r="30" spans="1:60" ht="15.75" customHeight="1">
      <c r="A30" s="132"/>
      <c r="B30" s="132"/>
      <c r="C30" s="132"/>
      <c r="D30" s="132"/>
      <c r="E30" s="117"/>
      <c r="F30" s="132"/>
      <c r="G30" s="132"/>
      <c r="H30"/>
      <c r="I30"/>
      <c r="J30" s="132"/>
      <c r="K30" s="132"/>
      <c r="L30" s="132"/>
      <c r="M30" s="132"/>
      <c r="N30" s="117"/>
      <c r="O30" s="132"/>
      <c r="P30" s="132"/>
      <c r="Q30"/>
      <c r="R30" s="281"/>
      <c r="S30" s="132"/>
      <c r="T30" s="132"/>
      <c r="U30" s="132"/>
      <c r="V30" s="132"/>
      <c r="W30" s="353"/>
      <c r="X30" s="365"/>
      <c r="Y30" s="365"/>
      <c r="Z30"/>
      <c r="AA30" s="132"/>
      <c r="AB30" s="342"/>
      <c r="AC30" s="342"/>
      <c r="AD30" s="342"/>
      <c r="AE30" s="342"/>
      <c r="AI30"/>
      <c r="AJ30" s="132"/>
      <c r="AK30" s="117"/>
    </row>
    <row r="31" spans="1:60" ht="15.75" customHeight="1">
      <c r="A31" s="132"/>
      <c r="B31" s="132"/>
      <c r="C31" s="132"/>
      <c r="D31" s="132"/>
      <c r="E31" s="117"/>
      <c r="F31" s="132"/>
      <c r="G31" s="132"/>
      <c r="H31"/>
      <c r="I31"/>
      <c r="J31" s="132"/>
      <c r="K31" s="132"/>
      <c r="L31" s="132"/>
      <c r="M31" s="132"/>
      <c r="N31" s="117"/>
      <c r="O31" s="132"/>
      <c r="P31" s="132"/>
      <c r="Q31"/>
      <c r="R31" s="281"/>
      <c r="S31" s="132"/>
      <c r="T31" s="132"/>
      <c r="U31" s="132"/>
      <c r="V31" s="132"/>
      <c r="W31" s="353"/>
      <c r="X31" s="365"/>
      <c r="Y31" s="365"/>
      <c r="Z31"/>
      <c r="AA31" s="132"/>
      <c r="AB31" s="342"/>
      <c r="AC31" s="342"/>
      <c r="AD31" s="342"/>
      <c r="AE31" s="342"/>
      <c r="AI31"/>
      <c r="AJ31" s="132"/>
      <c r="AK31" s="117"/>
    </row>
    <row r="32" spans="1:60" ht="15.75" customHeight="1">
      <c r="H32"/>
      <c r="I32"/>
      <c r="J32" s="132"/>
      <c r="K32" s="132"/>
      <c r="L32" s="132"/>
      <c r="M32" s="132"/>
      <c r="N32" s="117"/>
      <c r="O32" s="132"/>
      <c r="P32" s="132"/>
      <c r="Q32"/>
      <c r="R32" s="132"/>
      <c r="S32"/>
      <c r="W32" s="342"/>
      <c r="X32" s="342"/>
      <c r="Y32" s="342"/>
      <c r="Z32"/>
      <c r="AA32" s="365"/>
      <c r="AB32" s="342"/>
      <c r="AC32" s="342"/>
      <c r="AD32" s="342"/>
      <c r="AE32" s="342"/>
      <c r="AF32" s="342"/>
      <c r="AI32"/>
      <c r="AJ32" s="132"/>
      <c r="AK32" s="117"/>
    </row>
    <row r="33" spans="1:38" ht="15.75" customHeight="1">
      <c r="H33"/>
      <c r="I33"/>
      <c r="J33" s="132"/>
      <c r="K33" s="132"/>
      <c r="L33" s="132"/>
      <c r="M33" s="132"/>
      <c r="N33" s="317"/>
      <c r="O33" s="317"/>
      <c r="P33" s="317"/>
      <c r="Q33"/>
      <c r="R33" s="95"/>
      <c r="S33" s="132"/>
      <c r="T33" s="132"/>
      <c r="U33" s="132"/>
      <c r="V33" s="132"/>
      <c r="W33" s="117"/>
      <c r="X33" s="271"/>
      <c r="Z33"/>
      <c r="AA33" s="368"/>
      <c r="AB33" s="365"/>
      <c r="AC33" s="365"/>
      <c r="AD33" s="365"/>
      <c r="AE33" s="365"/>
      <c r="AF33" s="342"/>
      <c r="AI33"/>
      <c r="AJ33" s="132"/>
      <c r="AK33" s="117"/>
    </row>
    <row r="34" spans="1:38" ht="15.75" customHeight="1">
      <c r="H34"/>
      <c r="I34"/>
      <c r="J34" s="132"/>
      <c r="K34" s="132"/>
      <c r="L34" s="132"/>
      <c r="M34" s="132"/>
      <c r="N34" s="132"/>
      <c r="O34" s="132"/>
      <c r="P34" s="132"/>
      <c r="Q34"/>
      <c r="R34" s="95"/>
      <c r="S34" s="95"/>
      <c r="T34" s="95"/>
      <c r="U34" s="95"/>
      <c r="V34" s="95"/>
      <c r="W34" s="95"/>
      <c r="X34" s="95"/>
      <c r="Y34" s="95"/>
      <c r="Z34"/>
      <c r="AA34" s="353"/>
      <c r="AB34" s="365"/>
      <c r="AC34" s="365"/>
      <c r="AD34" s="365"/>
      <c r="AE34" s="365"/>
      <c r="AF34" s="342"/>
      <c r="AI34"/>
      <c r="AJ34" s="132"/>
      <c r="AK34" s="117"/>
    </row>
    <row r="35" spans="1:38" ht="15.75" customHeight="1">
      <c r="H35"/>
      <c r="I35"/>
      <c r="J35" s="346"/>
      <c r="K35" s="346"/>
      <c r="L35" s="346"/>
      <c r="M35" s="346"/>
      <c r="N35" s="346"/>
      <c r="O35" s="347"/>
      <c r="P35" s="348"/>
      <c r="Q35"/>
      <c r="R35" s="132"/>
      <c r="Z35"/>
      <c r="AA35" s="342"/>
      <c r="AB35" s="342"/>
      <c r="AC35" s="342"/>
      <c r="AD35" s="342"/>
      <c r="AE35" s="365"/>
      <c r="AF35" s="342"/>
      <c r="AI35"/>
      <c r="AJ35" s="132"/>
      <c r="AK35" s="132"/>
    </row>
    <row r="36" spans="1:38" ht="15.75" customHeight="1">
      <c r="H36"/>
      <c r="I36"/>
      <c r="Q36"/>
      <c r="R36" s="200"/>
      <c r="Z36"/>
      <c r="AA36" s="372"/>
      <c r="AF36" s="342"/>
      <c r="AI36"/>
      <c r="AJ36" s="132"/>
      <c r="AK36" s="132"/>
    </row>
    <row r="37" spans="1:38" ht="15.75" hidden="1" customHeight="1">
      <c r="H37"/>
      <c r="I37"/>
      <c r="Q37"/>
      <c r="R37" s="200"/>
      <c r="S37" s="95"/>
      <c r="T37" s="95"/>
      <c r="U37" s="132"/>
      <c r="V37" s="132"/>
      <c r="W37" s="117"/>
      <c r="X37" s="117"/>
      <c r="Y37" s="117"/>
      <c r="Z37"/>
      <c r="AA37" s="372"/>
      <c r="AB37" s="132"/>
      <c r="AC37" s="132"/>
      <c r="AD37" s="132"/>
      <c r="AE37" s="132"/>
      <c r="AF37" s="365"/>
      <c r="AG37" s="132"/>
      <c r="AH37" s="132"/>
      <c r="AI37" s="132"/>
      <c r="AJ37" s="132"/>
      <c r="AK37" s="132"/>
      <c r="AL37" s="132"/>
    </row>
    <row r="38" spans="1:38" ht="15.75" hidden="1" customHeight="1">
      <c r="B38" s="95"/>
      <c r="C38" s="95"/>
      <c r="D38" s="95"/>
      <c r="E38" s="95"/>
      <c r="F38" s="95"/>
      <c r="G38" s="95"/>
      <c r="H38"/>
      <c r="I38"/>
      <c r="J38" s="95"/>
      <c r="K38" s="95"/>
      <c r="L38" s="95"/>
      <c r="M38" s="95"/>
      <c r="N38" s="95"/>
      <c r="O38" s="95"/>
      <c r="P38" s="95"/>
      <c r="Q38"/>
      <c r="R38" s="200"/>
      <c r="S38" s="132"/>
      <c r="T38" s="132"/>
      <c r="U38" s="95"/>
      <c r="V38" s="95"/>
      <c r="W38" s="132"/>
      <c r="X38" s="132"/>
      <c r="Y38" s="132"/>
      <c r="Z38"/>
      <c r="AA38" s="372"/>
      <c r="AE38" s="132"/>
      <c r="AF38" s="365"/>
      <c r="AG38" s="132"/>
      <c r="AH38" s="132"/>
      <c r="AI38" s="132"/>
      <c r="AJ38" s="132"/>
      <c r="AK38" s="132"/>
      <c r="AL38" s="132"/>
    </row>
    <row r="39" spans="1:38" ht="15.75" customHeight="1">
      <c r="H39"/>
      <c r="I39"/>
      <c r="J39" s="95"/>
      <c r="K39" s="95"/>
      <c r="L39" s="95"/>
      <c r="M39" s="95"/>
      <c r="N39" s="95"/>
      <c r="O39" s="95"/>
      <c r="P39" s="95"/>
      <c r="Q39"/>
      <c r="R39" s="316"/>
      <c r="Z39"/>
      <c r="AA39" s="342"/>
      <c r="AE39" s="95"/>
      <c r="AF39" s="365"/>
      <c r="AG39" s="132"/>
      <c r="AH39" s="132"/>
      <c r="AI39" s="132"/>
      <c r="AJ39" s="132"/>
      <c r="AK39" s="132"/>
      <c r="AL39" s="132"/>
    </row>
    <row r="40" spans="1:38" ht="15.75" customHeight="1">
      <c r="I40" s="132"/>
      <c r="Q40" s="200"/>
      <c r="R40" s="200"/>
      <c r="Z40"/>
      <c r="AB40" s="95"/>
      <c r="AC40" s="95"/>
      <c r="AD40" s="95"/>
      <c r="AE40" s="95"/>
      <c r="AF40" s="255"/>
      <c r="AG40" s="130"/>
      <c r="AH40" s="255"/>
      <c r="AI40" s="132"/>
      <c r="AJ40" s="132"/>
      <c r="AK40" s="132"/>
      <c r="AL40" s="132"/>
    </row>
    <row r="41" spans="1:38" ht="15.75" customHeight="1">
      <c r="A41" s="142" t="s">
        <v>322</v>
      </c>
      <c r="B41" s="343" t="s">
        <v>323</v>
      </c>
      <c r="C41" s="344"/>
      <c r="D41" s="345"/>
      <c r="E41" s="142" t="s">
        <v>324</v>
      </c>
      <c r="F41" s="346"/>
      <c r="G41" s="346"/>
      <c r="Z41" s="281"/>
      <c r="AA41" s="95"/>
      <c r="AB41" s="95"/>
      <c r="AC41" s="95"/>
      <c r="AD41" s="95"/>
      <c r="AE41" s="95"/>
      <c r="AF41" s="132"/>
      <c r="AG41" s="132"/>
      <c r="AH41" s="132"/>
      <c r="AI41" s="132"/>
      <c r="AJ41" s="132"/>
      <c r="AK41" s="132"/>
      <c r="AL41" s="132"/>
    </row>
    <row r="42" spans="1:38" ht="15.75" customHeight="1">
      <c r="A42" s="142" t="s">
        <v>1637</v>
      </c>
      <c r="B42" s="440"/>
      <c r="C42" s="441"/>
      <c r="E42" s="142"/>
      <c r="F42" s="346"/>
      <c r="G42" s="346"/>
      <c r="AD42" s="95"/>
      <c r="AE42" s="95"/>
      <c r="AF42" s="132"/>
      <c r="AG42" s="132"/>
      <c r="AH42" s="132"/>
      <c r="AI42" s="132"/>
      <c r="AJ42" s="132"/>
      <c r="AK42" s="132"/>
      <c r="AL42" s="132"/>
    </row>
    <row r="43" spans="1:38" ht="15.65" customHeight="1">
      <c r="A43" s="142" t="s">
        <v>326</v>
      </c>
      <c r="I43" s="95"/>
      <c r="Q43" s="95"/>
      <c r="R43" s="95"/>
      <c r="AF43" s="402" t="s">
        <v>1566</v>
      </c>
      <c r="AG43" s="403"/>
      <c r="AH43" s="407">
        <f>F20</f>
        <v>15600</v>
      </c>
      <c r="AI43" s="132"/>
      <c r="AJ43" s="132"/>
      <c r="AK43" s="132"/>
      <c r="AL43" s="132"/>
    </row>
    <row r="44" spans="1:38" ht="15.75" customHeight="1">
      <c r="A44" s="142" t="s">
        <v>1636</v>
      </c>
      <c r="H44" s="95"/>
      <c r="I44" s="95"/>
      <c r="Q44" s="95"/>
      <c r="R44" s="95"/>
      <c r="Z44" s="95"/>
      <c r="AA44" s="95"/>
      <c r="AF44" s="404" t="s">
        <v>503</v>
      </c>
      <c r="AG44" s="412"/>
      <c r="AH44" s="408">
        <f>SUM(O11:O17,O21:O29,X11:X21,AG11:AG16)</f>
        <v>8960</v>
      </c>
      <c r="AI44" s="132"/>
      <c r="AJ44" s="132"/>
      <c r="AK44" s="132"/>
      <c r="AL44" s="132"/>
    </row>
    <row r="45" spans="1:38" ht="15.75" customHeight="1">
      <c r="A45" s="142" t="s">
        <v>330</v>
      </c>
      <c r="B45" s="95"/>
      <c r="C45" s="95"/>
      <c r="D45" s="95"/>
      <c r="E45" s="95"/>
      <c r="F45" s="95"/>
      <c r="G45" s="95"/>
      <c r="Z45" s="95"/>
      <c r="AA45" s="95"/>
      <c r="AF45" s="189" t="s">
        <v>331</v>
      </c>
      <c r="AG45" s="190"/>
      <c r="AH45" s="215">
        <f>SUM(AH43:AH44)</f>
        <v>24560</v>
      </c>
      <c r="AI45" s="95"/>
      <c r="AJ45" s="95"/>
      <c r="AK45" s="95"/>
      <c r="AL45" s="95"/>
    </row>
    <row r="46" spans="1:38" ht="15.75" customHeight="1">
      <c r="A46" s="142" t="s">
        <v>1686</v>
      </c>
      <c r="AF46" s="95"/>
      <c r="AG46" s="95"/>
      <c r="AH46" s="95"/>
      <c r="AI46" s="95"/>
      <c r="AJ46" s="95"/>
      <c r="AK46" s="95"/>
      <c r="AL46" s="95"/>
    </row>
    <row r="47" spans="1:38" ht="12" customHeight="1">
      <c r="AH47" s="118"/>
    </row>
  </sheetData>
  <sheetProtection algorithmName="SHA-512" hashValue="k1qGR9tpuOXID5m1JTx6XHCQQ93k8d0pqqcVw21i/scSvuSQEELpQFQzYojBF4Y/IhtPqAjrrEt6ljCRIl+rdQ==" saltValue="C1NlPDtua3AV7z3u+LSQmg==" spinCount="100000" sheet="1" scenarios="1" formatCells="0" autoFilter="0"/>
  <protectedRanges>
    <protectedRange sqref="AF40:AH40" name="範囲1"/>
    <protectedRange sqref="Y27" name="範囲1_1"/>
  </protectedRanges>
  <mergeCells count="117">
    <mergeCell ref="X19:Y19"/>
    <mergeCell ref="O24:P24"/>
    <mergeCell ref="L22:M22"/>
    <mergeCell ref="AD13:AE13"/>
    <mergeCell ref="L14:M14"/>
    <mergeCell ref="O14:P14"/>
    <mergeCell ref="AD15:AE15"/>
    <mergeCell ref="AD14:AE14"/>
    <mergeCell ref="AD12:AE12"/>
    <mergeCell ref="S11:T12"/>
    <mergeCell ref="U15:V15"/>
    <mergeCell ref="U14:V14"/>
    <mergeCell ref="U13:V13"/>
    <mergeCell ref="L11:M11"/>
    <mergeCell ref="AD11:AE11"/>
    <mergeCell ref="AB15:AC16"/>
    <mergeCell ref="AB14:AC14"/>
    <mergeCell ref="AB13:AC13"/>
    <mergeCell ref="AB11:AC12"/>
    <mergeCell ref="U12:V12"/>
    <mergeCell ref="U11:V11"/>
    <mergeCell ref="S14:T16"/>
    <mergeCell ref="S13:T13"/>
    <mergeCell ref="X16:Y16"/>
    <mergeCell ref="X12:Y12"/>
    <mergeCell ref="AK7:AL7"/>
    <mergeCell ref="A10:B10"/>
    <mergeCell ref="C10:D10"/>
    <mergeCell ref="J10:K10"/>
    <mergeCell ref="L10:M10"/>
    <mergeCell ref="S10:T10"/>
    <mergeCell ref="A7:C7"/>
    <mergeCell ref="D7:F7"/>
    <mergeCell ref="G7:K7"/>
    <mergeCell ref="L7:N7"/>
    <mergeCell ref="O7:P7"/>
    <mergeCell ref="R7:U7"/>
    <mergeCell ref="U10:V10"/>
    <mergeCell ref="AB10:AC10"/>
    <mergeCell ref="AD10:AE10"/>
    <mergeCell ref="V7:W7"/>
    <mergeCell ref="X7:AA7"/>
    <mergeCell ref="AB7:AH7"/>
    <mergeCell ref="C11:D11"/>
    <mergeCell ref="X5:Z5"/>
    <mergeCell ref="AA5:AC5"/>
    <mergeCell ref="AD5:AG5"/>
    <mergeCell ref="G6:K6"/>
    <mergeCell ref="L6:N6"/>
    <mergeCell ref="O6:P6"/>
    <mergeCell ref="AB6:AH6"/>
    <mergeCell ref="AK5:AL5"/>
    <mergeCell ref="X4:Z4"/>
    <mergeCell ref="AA4:AC4"/>
    <mergeCell ref="AD4:AG4"/>
    <mergeCell ref="X6:AA6"/>
    <mergeCell ref="A2:B2"/>
    <mergeCell ref="C2:G2"/>
    <mergeCell ref="J2:M2"/>
    <mergeCell ref="O2:W2"/>
    <mergeCell ref="G4:T4"/>
    <mergeCell ref="U4:W4"/>
    <mergeCell ref="G5:T5"/>
    <mergeCell ref="U5:W5"/>
    <mergeCell ref="D6:F6"/>
    <mergeCell ref="A5:C5"/>
    <mergeCell ref="D5:F5"/>
    <mergeCell ref="D4:F4"/>
    <mergeCell ref="R6:U6"/>
    <mergeCell ref="V6:W6"/>
    <mergeCell ref="X20:Y20"/>
    <mergeCell ref="AD16:AE16"/>
    <mergeCell ref="S21:T21"/>
    <mergeCell ref="S18:T20"/>
    <mergeCell ref="S17:T17"/>
    <mergeCell ref="C19:D19"/>
    <mergeCell ref="C18:D18"/>
    <mergeCell ref="C17:D17"/>
    <mergeCell ref="C16:D16"/>
    <mergeCell ref="J17:K17"/>
    <mergeCell ref="J15:K16"/>
    <mergeCell ref="L17:M17"/>
    <mergeCell ref="U17:V17"/>
    <mergeCell ref="U18:V18"/>
    <mergeCell ref="U16:V16"/>
    <mergeCell ref="L16:M16"/>
    <mergeCell ref="J20:K20"/>
    <mergeCell ref="L20:M20"/>
    <mergeCell ref="U20:V20"/>
    <mergeCell ref="U21:V21"/>
    <mergeCell ref="U19:V19"/>
    <mergeCell ref="L21:M21"/>
    <mergeCell ref="C15:D15"/>
    <mergeCell ref="L15:M15"/>
    <mergeCell ref="A16:B17"/>
    <mergeCell ref="A19:B19"/>
    <mergeCell ref="F11:G11"/>
    <mergeCell ref="C12:D12"/>
    <mergeCell ref="A11:B15"/>
    <mergeCell ref="L29:M29"/>
    <mergeCell ref="L28:M28"/>
    <mergeCell ref="L27:M27"/>
    <mergeCell ref="L26:M26"/>
    <mergeCell ref="L25:M25"/>
    <mergeCell ref="L24:M24"/>
    <mergeCell ref="A18:B18"/>
    <mergeCell ref="J27:K28"/>
    <mergeCell ref="J25:K26"/>
    <mergeCell ref="J23:K24"/>
    <mergeCell ref="J21:K22"/>
    <mergeCell ref="J29:K29"/>
    <mergeCell ref="L23:M23"/>
    <mergeCell ref="L12:M12"/>
    <mergeCell ref="L13:M13"/>
    <mergeCell ref="J11:K14"/>
    <mergeCell ref="C14:D14"/>
    <mergeCell ref="C13:D13"/>
  </mergeCells>
  <phoneticPr fontId="5"/>
  <dataValidations count="44">
    <dataValidation allowBlank="1" showInputMessage="1" showErrorMessage="1" prompt="あいこく" sqref="N12" xr:uid="{AED70502-38F2-47FC-B08C-5FEAA2854BE4}"/>
    <dataValidation allowBlank="1" showInputMessage="1" showErrorMessage="1" prompt="かみさつない" sqref="AF12" xr:uid="{F6375FBB-B81A-4047-8627-A75269285C4B}"/>
    <dataValidation allowBlank="1" showInputMessage="1" showErrorMessage="1" prompt="たいき" sqref="AF14" xr:uid="{2361DE9E-E21C-42AF-8181-8818BE559818}"/>
    <dataValidation allowBlank="1" showInputMessage="1" showErrorMessage="1" prompt="なかさつない" sqref="AF11" xr:uid="{E987AE09-46AE-4C13-8958-BEE2736844A9}"/>
    <dataValidation allowBlank="1" showInputMessage="1" showErrorMessage="1" prompt="いけだ" sqref="W11" xr:uid="{362FAA82-9948-4E81-A5F1-91BA68568D59}"/>
    <dataValidation allowBlank="1" showInputMessage="1" showErrorMessage="1" prompt="こまば" sqref="N17" xr:uid="{0D8B3552-8372-4025-9FA1-68EFE4E73C5E}"/>
    <dataValidation allowBlank="1" showInputMessage="1" showErrorMessage="1" prompt="ちゅうるい" sqref="N16" xr:uid="{6274DC4F-9B20-40AA-B33D-86D7D004A7A7}"/>
    <dataValidation allowBlank="1" showInputMessage="1" showErrorMessage="1" prompt="ひろの" sqref="N14" xr:uid="{C428409B-B838-4928-9A08-609E15A12A9D}"/>
    <dataValidation allowBlank="1" showInputMessage="1" showErrorMessage="1" prompt="きよかわ" sqref="N13" xr:uid="{A1953A5C-FFC2-48C5-9E86-6D68B3D56D2B}"/>
    <dataValidation allowBlank="1" showInputMessage="1" showErrorMessage="1" prompt="たいしょう" sqref="N11" xr:uid="{C3B00DC2-C8DD-4821-BD08-F29AEA1AE69D}"/>
    <dataValidation allowBlank="1" showInputMessage="1" showErrorMessage="1" prompt="おびひろほくぶ" sqref="E13" xr:uid="{7CF7A0FC-3342-4A70-BC57-8FB98A3008B5}"/>
    <dataValidation allowBlank="1" showInputMessage="1" showErrorMessage="1" prompt="おびひろちゅうおう" sqref="E11" xr:uid="{F4587A1E-0CF5-417C-86E2-04B8456A2392}"/>
    <dataValidation allowBlank="1" showInputMessage="1" showErrorMessage="1" prompt="ぬかない" sqref="N15" xr:uid="{1C1BC265-2AB0-44FB-AB5E-D668C98C0CAC}"/>
    <dataValidation allowBlank="1" showInputMessage="1" showErrorMessage="1" prompt="さらべつ" sqref="AF13" xr:uid="{B262EE1E-0B32-4DF0-A744-DA1AF0504989}"/>
    <dataValidation allowBlank="1" showInputMessage="1" showErrorMessage="1" prompt="みかげ" sqref="N21" xr:uid="{6C4A6915-B96F-474D-8907-86BE0BA98F6E}"/>
    <dataValidation allowBlank="1" showInputMessage="1" showErrorMessage="1" prompt="かみしほろ" sqref="N29" xr:uid="{D69AED3F-BE73-4EB8-9EB5-E64DF993A5FE}"/>
    <dataValidation allowBlank="1" showInputMessage="1" showErrorMessage="1" prompt="しほろ" sqref="N28" xr:uid="{468B56CE-ECA8-4715-B474-4FA1C8780461}"/>
    <dataValidation allowBlank="1" showInputMessage="1" showErrorMessage="1" prompt="なかしほろ" sqref="N27" xr:uid="{01F71A41-2755-42B4-9A7E-578DB8FB7849}"/>
    <dataValidation allowBlank="1" showInputMessage="1" showErrorMessage="1" prompt="しかおい" sqref="N25" xr:uid="{6C4F044E-A389-4D84-991C-D591AD70B738}"/>
    <dataValidation allowBlank="1" showInputMessage="1" showErrorMessage="1" prompt="しみず" sqref="N22" xr:uid="{BCB225F1-1DDF-4CE5-8968-33B6EA278981}"/>
    <dataValidation allowBlank="1" showInputMessage="1" showErrorMessage="1" prompt="しんとく" sqref="N23" xr:uid="{DAFFCA16-BC0E-4748-A939-3B70A9407404}"/>
    <dataValidation allowBlank="1" showInputMessage="1" showErrorMessage="1" prompt="うりまく" sqref="N26" xr:uid="{4E59282C-4F64-4614-9555-DE6E72A8E0B3}"/>
    <dataValidation allowBlank="1" showInputMessage="1" showErrorMessage="1" prompt="くったり" sqref="N24" xr:uid="{DFC75526-7D52-42BF-B8F9-3E444010A62A}"/>
    <dataValidation allowBlank="1" showInputMessage="1" showErrorMessage="1" prompt="とよに" sqref="AF15" xr:uid="{60AD89ED-3D31-4B7C-BD0D-B877AE0E7252}"/>
    <dataValidation allowBlank="1" showInputMessage="1" showErrorMessage="1" prompt="ひろお" sqref="AF16" xr:uid="{6E70432D-BDA6-427A-9035-BAF191C6A71A}"/>
    <dataValidation allowBlank="1" showInputMessage="1" showErrorMessage="1" prompt="まくべつ" sqref="E17" xr:uid="{16AFF653-8A8A-41A9-86E3-BE63201955FA}"/>
    <dataValidation allowBlank="1" showInputMessage="1" showErrorMessage="1" prompt="さつない" sqref="E16" xr:uid="{99C7D748-2667-46C6-8EBD-1266445906EC}"/>
    <dataValidation allowBlank="1" showInputMessage="1" showErrorMessage="1" prompt="おびひろなんぶ" sqref="E15" xr:uid="{B4CEF719-E631-4284-9F3B-08DF3261D30D}"/>
    <dataValidation allowBlank="1" showInputMessage="1" showErrorMessage="1" prompt="おびひろせいぶ" sqref="E14" xr:uid="{EB6105D0-117D-4300-BBC8-2780C7973667}"/>
    <dataValidation allowBlank="1" showInputMessage="1" showErrorMessage="1" prompt="めむろ" sqref="E19" xr:uid="{E4EA4B85-C410-4ED1-983A-3CBEE9874D5F}"/>
    <dataValidation allowBlank="1" showInputMessage="1" showErrorMessage="1" prompt="おとふけ" sqref="E18" xr:uid="{615F0998-1951-4D32-A1B1-AB6642527B46}"/>
    <dataValidation allowBlank="1" showInputMessage="1" showErrorMessage="1" prompt="ほんべつ" sqref="W17" xr:uid="{C92DFE0A-D76C-4EED-A07C-AADC3D69BAFA}"/>
    <dataValidation allowBlank="1" showInputMessage="1" showErrorMessage="1" prompt="たかしま" sqref="W12" xr:uid="{88FB49D4-7AE5-4835-B360-130A5B0A47EA}"/>
    <dataValidation allowBlank="1" showInputMessage="1" showErrorMessage="1" prompt="もいわ" sqref="W13" xr:uid="{4BBE3194-0153-464B-A56C-D0AEA1160410}"/>
    <dataValidation allowBlank="1" showInputMessage="1" showErrorMessage="1" prompt="りくべつ" sqref="W21" xr:uid="{0ED77B1D-1B71-4A3A-B4BD-6BE4A8E1C3EA}"/>
    <dataValidation allowBlank="1" showInputMessage="1" showErrorMessage="1" prompt="しんよしの" sqref="W16" xr:uid="{EA83E27C-E0B8-4058-995B-9B0208F94D15}"/>
    <dataValidation allowBlank="1" showInputMessage="1" showErrorMessage="1" prompt="うらほろ" sqref="W15" xr:uid="{3CC5B8F6-61AE-4FED-87C5-DE0E1AFC83B1}"/>
    <dataValidation allowBlank="1" showInputMessage="1" showErrorMessage="1" prompt="めとう" sqref="W19" xr:uid="{33DBEBB7-8D20-4670-95D5-EF02D7EA9D5A}"/>
    <dataValidation allowBlank="1" showInputMessage="1" showErrorMessage="1" prompt="あつない" sqref="W14" xr:uid="{9137D0C9-3C82-4315-A1F5-B0134EF33CE2}"/>
    <dataValidation allowBlank="1" showInputMessage="1" showErrorMessage="1" prompt="およち" sqref="W20" xr:uid="{0CA81838-9595-4D71-8923-8786DF448510}"/>
    <dataValidation allowBlank="1" showInputMessage="1" showErrorMessage="1" prompt="あしょろ" sqref="W18" xr:uid="{94068EE4-03A7-436E-A867-BFED2F465AB6}"/>
    <dataValidation type="whole" errorStyle="information" allowBlank="1" showErrorMessage="1" errorTitle="定数オーバー" error="定数オーバーです。" promptTitle="注：締切日にご注意ください" prompt="申込締切及び搬入締切は_x000a_通常より1日早く（日曜・祝日除く）なります。" sqref="P11:P13 P15:P17 P21:P23 P25:P29 AH11:AH16 Y13:Y15 Y21 Y11 Y17:Y18" xr:uid="{BA9104EC-F7A5-4D72-A2EC-A0846B6B2957}">
      <formula1>0</formula1>
      <formula2>O11</formula2>
    </dataValidation>
    <dataValidation type="whole" errorStyle="information" allowBlank="1" showInputMessage="1" showErrorMessage="1" errorTitle="定数オーバー" error="定数オーバーです。" sqref="G12:G19" xr:uid="{25C63E23-FDE4-4B99-B927-82608A99C5B6}">
      <formula1>0</formula1>
      <formula2>F12</formula2>
    </dataValidation>
    <dataValidation allowBlank="1" showInputMessage="1" showErrorMessage="1" prompt="おびひろとうぶ" sqref="E12" xr:uid="{88D1AED0-7D9C-4939-AA78-E37C96791316}"/>
  </dataValidations>
  <hyperlinks>
    <hyperlink ref="AK5" location="表紙!A1" display="表紙へ戻る" xr:uid="{119006E0-AA23-437D-98AB-318DED4241D6}"/>
    <hyperlink ref="AK7:AL7" location="変更履歴!A1" display="変更履歴へ" xr:uid="{33F64DD4-9E51-42A8-B095-1E1E63CA57BE}"/>
  </hyperlinks>
  <printOptions horizontalCentered="1" verticalCentered="1"/>
  <pageMargins left="0.19685039370078741" right="0.19685039370078741" top="0.31496062992125984" bottom="0.31496062992125984" header="0.19685039370078741" footer="0.19685039370078741"/>
  <pageSetup paperSize="9" scale="80" orientation="landscape" cellComments="asDisplayed" r:id="rId1"/>
  <headerFooter alignWithMargins="0"/>
  <rowBreaks count="1" manualBreakCount="1">
    <brk id="10" max="35" man="1"/>
  </rowBreaks>
  <colBreaks count="3" manualBreakCount="3">
    <brk id="2" max="44" man="1"/>
    <brk id="11" min="1" max="44" man="1"/>
    <brk id="29" min="1" max="4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15</vt:i4>
      </vt:variant>
      <vt:variant>
        <vt:lpstr>名前付き一覧</vt:lpstr>
      </vt:variant>
      <vt:variant>
        <vt:i4>13</vt:i4>
      </vt:variant>
    </vt:vector>
  </HeadingPairs>
  <TitlesOfParts>
    <vt:vector size="28" baseType="lpstr">
      <vt:lpstr>表紙</vt:lpstr>
      <vt:lpstr>変更履歴</vt:lpstr>
      <vt:lpstr>縦型集計</vt:lpstr>
      <vt:lpstr>参照マップ</vt:lpstr>
      <vt:lpstr>1.札幌・江別・北広島・石狩市</vt:lpstr>
      <vt:lpstr>2.千歳・苫小牧・室蘭・日高地区</vt:lpstr>
      <vt:lpstr>3.小樽・岩内・倶知安地区</vt:lpstr>
      <vt:lpstr>4.長万部・八雲・桧山地区</vt:lpstr>
      <vt:lpstr>5.函館・森・松前地区</vt:lpstr>
      <vt:lpstr>6.空知・深川・夕張・当別地区</vt:lpstr>
      <vt:lpstr>7.旭川・富良野・名寄・士別地区</vt:lpstr>
      <vt:lpstr>8.留萌・稚内・宗谷地区</vt:lpstr>
      <vt:lpstr>9.北見・網走・紋別地区</vt:lpstr>
      <vt:lpstr>10.釧路・根室地区</vt:lpstr>
      <vt:lpstr>11.帯広・十勝地区</vt:lpstr>
      <vt:lpstr>'1.札幌・江別・北広島・石狩市'!Print_Area</vt:lpstr>
      <vt:lpstr>'10.釧路・根室地区'!Print_Area</vt:lpstr>
      <vt:lpstr>'11.帯広・十勝地区'!Print_Area</vt:lpstr>
      <vt:lpstr>'2.千歳・苫小牧・室蘭・日高地区'!Print_Area</vt:lpstr>
      <vt:lpstr>'3.小樽・岩内・倶知安地区'!Print_Area</vt:lpstr>
      <vt:lpstr>'4.長万部・八雲・桧山地区'!Print_Area</vt:lpstr>
      <vt:lpstr>'5.函館・森・松前地区'!Print_Area</vt:lpstr>
      <vt:lpstr>'6.空知・深川・夕張・当別地区'!Print_Area</vt:lpstr>
      <vt:lpstr>'7.旭川・富良野・名寄・士別地区'!Print_Area</vt:lpstr>
      <vt:lpstr>'8.留萌・稚内・宗谷地区'!Print_Area</vt:lpstr>
      <vt:lpstr>'9.北見・網走・紋別地区'!Print_Area</vt:lpstr>
      <vt:lpstr>変更履歴!Print_Area</vt:lpstr>
      <vt:lpstr>縦型集計!Print_Titles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道新サービスセンター</dc:creator>
  <cp:keywords/>
  <dc:description/>
  <cp:lastModifiedBy>小林 峻大</cp:lastModifiedBy>
  <cp:revision/>
  <cp:lastPrinted>2025-04-09T07:05:48Z</cp:lastPrinted>
  <dcterms:created xsi:type="dcterms:W3CDTF">2021-05-11T08:24:59Z</dcterms:created>
  <dcterms:modified xsi:type="dcterms:W3CDTF">2026-10-22T03:42:23Z</dcterms:modified>
  <cp:category/>
  <cp:contentStatus/>
</cp:coreProperties>
</file>