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2" documentId="8_{1AEE3A73-4ED6-485C-91B3-9DCC4A45F8C1}" xr6:coauthVersionLast="47" xr6:coauthVersionMax="47" xr10:uidLastSave="{65914080-073C-454C-A84D-AE0BB684ABCE}"/>
  <bookViews>
    <workbookView xWindow="28690" yWindow="-110" windowWidth="29020" windowHeight="15700" tabRatio="805"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D7" i="13" l="1"/>
  <c r="N22" i="11"/>
  <c r="M22" i="11"/>
  <c r="G7" i="11" s="1"/>
  <c r="L18" i="11"/>
  <c r="L15" i="11"/>
  <c r="L16" i="11"/>
  <c r="L17" i="11"/>
  <c r="F22" i="11" l="1"/>
  <c r="AH44" i="11" s="1"/>
  <c r="AA7" i="9"/>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L16" i="1" s="1"/>
  <c r="M15" i="1"/>
  <c r="N15" i="1"/>
  <c r="E18" i="1"/>
  <c r="M18" i="1"/>
  <c r="J17" i="1"/>
  <c r="L17" i="1"/>
  <c r="M17" i="1"/>
  <c r="N17" i="1"/>
  <c r="E19" i="1"/>
  <c r="N19" i="1"/>
  <c r="E20" i="1"/>
  <c r="E21" i="1"/>
  <c r="E22" i="1"/>
  <c r="E23" i="1"/>
  <c r="K23" i="1"/>
  <c r="L23" i="1"/>
  <c r="M23" i="1"/>
  <c r="N23" i="1"/>
  <c r="E24" i="1"/>
  <c r="L24" i="1"/>
  <c r="B24" i="1" s="1"/>
  <c r="J14" i="1" l="1"/>
  <c r="AH47" i="4"/>
  <c r="AH47" i="3"/>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<sst xmlns="http://schemas.openxmlformats.org/spreadsheetml/2006/main" count="1370" uniqueCount="719">
  <si>
    <t>00</t>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</si>
  <si>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</si>
  <si>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</si>
  <si>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</si>
  <si>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</si>
  <si>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</si>
  <si>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</si>
  <si>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</si>
  <si>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</si>
  <si>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</si>
  <si>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</si>
  <si>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</si>
  <si>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</si>
  <si>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</si>
  <si>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</si>
  <si>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</si>
  <si>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</si>
  <si>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</si>
  <si>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</si>
  <si>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</si>
  <si>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</si>
  <si>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</si>
  <si>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</si>
  <si>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</si>
  <si>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</si>
  <si>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</si>
  <si>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</si>
  <si>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</si>
  <si>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</si>
  <si>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</si>
  <si>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</si>
  <si>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</si>
  <si>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</si>
  <si>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</si>
  <si>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</si>
  <si>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</si>
  <si>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</si>
  <si>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</si>
  <si>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</si>
  <si>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</si>
  <si>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</si>
  <si>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</si>
  <si>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</si>
  <si>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</si>
  <si>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</si>
  <si>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</si>
  <si>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</si>
  <si>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</si>
  <si>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</si>
  <si>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</si>
  <si>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</si>
  <si>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</si>
  <si>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</si>
  <si>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</si>
  <si>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</si>
  <si>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</si>
  <si>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</si>
  <si>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</si>
  <si>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</si>
  <si>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</si>
  <si>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</si>
  <si>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</si>
  <si>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</si>
  <si>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</si>
  <si>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</si>
  <si>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</si>
  <si>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</si>
  <si>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</si>
  <si>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</si>
  <si>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</si>
  <si>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</si>
  <si>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</si>
  <si>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</si>
  <si>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</si>
  <si>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</si>
  <si>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</si>
  <si>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</si>
  <si>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</si>
  <si>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</si>
  <si>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</si>
  <si>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</si>
  <si>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</si>
  <si>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</si>
  <si>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</si>
  <si>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</si>
  <si>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</si>
  <si>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</si>
  <si>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</si>
  <si>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</si>
  <si>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</si>
  <si>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</si>
  <si>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</si>
  <si>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</si>
  <si>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</si>
  <si>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</si>
  <si>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</si>
  <si>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</si>
  <si>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</si>
  <si>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</si>
  <si>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</si>
  <si>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</si>
  <si>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</si>
  <si>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</si>
  <si>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</si>
  <si>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</si>
  <si>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</si>
  <si>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</si>
  <si>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</si>
  <si>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</si>
  <si>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</si>
  <si>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</si>
  <si>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</si>
  <si>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</si>
  <si>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</si>
  <si>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</si>
  <si>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</si>
  <si>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</si>
  <si>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</si>
  <si>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</si>
  <si>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</si>
  <si>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</si>
  <si>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</si>
  <si>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</si>
  <si>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</si>
  <si>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</si>
  <si>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</si>
  <si>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</si>
  <si>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</si>
  <si>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</si>
  <si>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</si>
  <si>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</si>
  <si>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</si>
  <si>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</si>
  <si>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</si>
  <si>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</si>
  <si>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</si>
  <si>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</si>
  <si>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</si>
  <si>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</si>
  <si>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</si>
  <si>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</si>
  <si>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</si>
  <si>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</si>
  <si>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</si>
  <si>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</si>
  <si>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</si>
  <si>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</si>
  <si>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</si>
  <si>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</si>
  <si>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</si>
  <si>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</si>
  <si>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</si>
  <si>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</si>
  <si>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</si>
  <si>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</si>
  <si>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</si>
  <si>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</si>
  <si>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</si>
  <si>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</si>
  <si>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</si>
  <si>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</si>
  <si>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</si>
  <si>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</si>
  <si>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</si>
  <si>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</si>
  <si>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</si>
  <si>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</si>
  <si>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</si>
  <si>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</si>
  <si>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</si>
  <si>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</si>
  <si>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</si>
  <si>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</si>
  <si>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</si>
  <si>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</si>
  <si>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</si>
  <si>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</si>
  <si>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</si>
  <si>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</si>
  <si>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</si>
  <si>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</si>
  <si>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</si>
  <si>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</si>
  <si>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</si>
  <si>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</si>
  <si>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</si>
  <si>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</si>
  <si>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</si>
  <si>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</si>
  <si>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</si>
  <si>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</si>
  <si>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</si>
  <si>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</si>
  <si>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</si>
  <si>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</si>
  <si>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</si>
  <si>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</si>
  <si>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</si>
  <si>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</si>
  <si>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</si>
  <si>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</si>
  <si>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</si>
  <si>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</si>
  <si>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</si>
  <si>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</si>
  <si>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</si>
  <si>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</si>
  <si>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</si>
  <si>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</si>
  <si>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</si>
  <si>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</si>
  <si>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</si>
  <si>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</si>
  <si>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</si>
  <si>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</si>
  <si>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</si>
  <si>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</si>
  <si>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</si>
  <si>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</si>
  <si>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</si>
  <si>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</si>
  <si>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</si>
  <si>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</si>
  <si>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</si>
  <si>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</si>
  <si>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</si>
  <si>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</si>
  <si>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</si>
  <si>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</si>
  <si>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</si>
  <si>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</si>
  <si>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</si>
  <si>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</si>
  <si>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</si>
  <si>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</si>
  <si>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</si>
  <si>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</si>
  <si>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</si>
  <si>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</si>
  <si>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</si>
  <si>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</si>
  <si>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</si>
  <si>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</si>
  <si>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</si>
  <si>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</si>
  <si>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</si>
  <si>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</si>
  <si>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</si>
  <si>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</si>
  <si>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</si>
  <si>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</si>
  <si>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</si>
  <si>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</si>
  <si>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</si>
  <si>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</si>
  <si>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</si>
  <si>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</si>
  <si>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</si>
  <si>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</si>
  <si>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</si>
  <si>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</si>
  <si>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</si>
  <si>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</si>
  <si>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</si>
  <si>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</si>
  <si>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</si>
  <si>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</si>
  <si>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</si>
  <si>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</si>
  <si>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</si>
  <si>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</si>
  <si>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</si>
  <si>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</si>
  <si>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</si>
  <si>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</si>
  <si>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</si>
  <si>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</si>
  <si>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</si>
  <si>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</si>
  <si>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</si>
  <si>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</si>
  <si>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</si>
  <si>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</si>
  <si>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</si>
  <si>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</si>
  <si>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</si>
  <si>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</si>
  <si>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</si>
  <si>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</si>
  <si>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</si>
  <si>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</si>
  <si>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</si>
  <si>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</si>
  <si>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</si>
  <si>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</si>
  <si>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</si>
  <si>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</si>
  <si>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</si>
  <si>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</si>
  <si>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</si>
  <si>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</si>
  <si>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</si>
  <si>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</si>
  <si>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</si>
  <si>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</si>
  <si>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</si>
  <si>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</si>
  <si>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</si>
  <si>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</si>
  <si>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</si>
  <si>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</si>
  <si>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</si>
  <si>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</si>
  <si>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</si>
  <si>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</si>
  <si>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</si>
  <si>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</si>
  <si>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</si>
  <si>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</si>
  <si>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</si>
  <si>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</si>
  <si>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</si>
  <si>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</si>
  <si>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</si>
  <si>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</si>
  <si>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</si>
  <si>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</si>
  <si>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</si>
  <si>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</si>
  <si>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</si>
  <si>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</si>
  <si>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</si>
  <si>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</si>
  <si>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</si>
  <si>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</si>
  <si>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</si>
  <si>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</si>
  <si>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</si>
  <si>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</si>
  <si>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</si>
  <si>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</si>
  <si>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</si>
  <si>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</si>
  <si>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</si>
  <si>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</si>
  <si>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</si>
  <si>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</si>
  <si>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</si>
  <si>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</si>
  <si>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</si>
  <si>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</si>
  <si>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</si>
  <si>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</si>
  <si>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</si>
  <si>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</si>
  <si>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</si>
  <si>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</si>
  <si>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</si>
  <si>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</si>
  <si>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</si>
  <si>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</si>
  <si>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</si>
  <si>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</si>
  <si>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</si>
  <si>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</si>
  <si>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</si>
  <si>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</si>
  <si>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</si>
  <si>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</si>
  <si>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</si>
  <si>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</si>
  <si>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</si>
  <si>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</si>
  <si>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</si>
  <si>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</si>
  <si>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</si>
  <si>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</si>
  <si>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</si>
  <si>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</si>
  <si>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</si>
  <si>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</si>
  <si>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</si>
  <si>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</si>
  <si>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</si>
  <si>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</si>
  <si>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</si>
  <si>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</si>
  <si>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</si>
  <si>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</si>
  <si>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</si>
  <si>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</si>
  <si>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</si>
  <si>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</si>
  <si>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</si>
  <si>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</si>
  <si>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</si>
  <si>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</si>
  <si>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</si>
  <si>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</si>
  <si>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</si>
  <si>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</si>
  <si>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</si>
  <si>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</si>
  <si>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</si>
  <si>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</si>
  <si>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</si>
  <si>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</si>
  <si>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</si>
  <si>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</si>
  <si>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</si>
  <si>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</si>
  <si>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</si>
  <si>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</si>
  <si>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</si>
  <si>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</si>
  <si>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</si>
  <si>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</si>
  <si>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</si>
  <si>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</si>
  <si>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</si>
  <si>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</si>
  <si>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</si>
  <si>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</si>
  <si>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</si>
  <si>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</si>
  <si>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</si>
  <si>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</si>
  <si>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</si>
  <si>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</si>
  <si>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</si>
  <si>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</si>
  <si>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</si>
  <si>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</si>
  <si>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</si>
  <si>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</si>
  <si>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</si>
  <si>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</si>
  <si>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</si>
  <si>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</si>
  <si>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</si>
  <si>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</si>
  <si>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</si>
  <si>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</si>
  <si>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</si>
  <si>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</si>
  <si>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</si>
  <si>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</si>
  <si>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</si>
  <si>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</si>
  <si>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</si>
  <si>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</si>
  <si>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</si>
  <si>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</si>
  <si>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</si>
  <si>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</si>
  <si>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</si>
  <si>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</si>
  <si>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</si>
  <si>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</si>
  <si>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</si>
  <si>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</si>
  <si>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</si>
  <si>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</si>
  <si>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</si>
  <si>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</si>
  <si>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</si>
  <si>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</si>
  <si>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</si>
  <si>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</si>
  <si>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</si>
  <si>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</si>
  <si>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</si>
  <si>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</si>
  <si>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</si>
  <si>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</si>
  <si>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</si>
  <si>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</si>
  <si>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</si>
  <si>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</si>
  <si>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</si>
  <si>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</si>
  <si>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</si>
  <si>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</si>
  <si>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</si>
  <si>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</si>
  <si>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</si>
  <si>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</si>
  <si>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</si>
  <si>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</si>
  <si>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</si>
  <si>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</si>
  <si>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</si>
  <si>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</si>
  <si>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</si>
  <si>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</si>
  <si>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</si>
  <si>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</si>
  <si>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</si>
  <si>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</si>
  <si>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</si>
  <si>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</si>
  <si>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</si>
  <si>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</si>
  <si>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</si>
  <si>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</si>
  <si>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</si>
  <si>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</si>
  <si>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</si>
  <si>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</si>
  <si>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</si>
  <si>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</si>
  <si>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</si>
  <si>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</si>
  <si>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</si>
  <si>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</si>
  <si>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</si>
  <si>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</si>
  <si>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</si>
  <si>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</si>
  <si>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</si>
  <si>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</si>
  <si>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</si>
  <si>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</si>
  <si>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</si>
  <si>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</si>
  <si>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</si>
  <si>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</si>
  <si>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</si>
  <si>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</si>
  <si>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</si>
  <si>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</si>
  <si>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</si>
  <si>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</si>
  <si>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</si>
  <si>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</si>
  <si>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</si>
  <si>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</si>
  <si>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</si>
  <si>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</si>
  <si>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</si>
  <si>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</si>
  <si>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</si>
  <si>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</si>
  <si>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</si>
  <si>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</si>
  <si>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</si>
  <si>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</si>
  <si>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</si>
  <si>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</si>
  <si>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</si>
  <si>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</si>
  <si>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</si>
  <si>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</si>
  <si>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</si>
  <si>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</si>
  <si>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</si>
  <si>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</si>
  <si>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</si>
  <si>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</si>
  <si>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</si>
  <si>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</si>
  <si>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</si>
  <si>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</si>
  <si>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</si>
  <si>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</si>
  <si>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</si>
  <si>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</si>
  <si>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</si>
  <si>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</si>
  <si>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</si>
  <si>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</si>
  <si>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</si>
  <si>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</si>
  <si>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</si>
  <si>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</si>
  <si>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</si>
  <si>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</si>
  <si>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</si>
  <si>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</si>
  <si>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</si>
  <si>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</si>
  <si>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</si>
  <si>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</si>
  <si>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</si>
  <si>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</si>
  <si>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</si>
  <si>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</si>
  <si>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</si>
  <si>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</si>
  <si>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</si>
  <si>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</si>
  <si>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</si>
  <si>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</si>
  <si>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</si>
  <si>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</si>
  <si>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</si>
  <si>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</si>
  <si>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</si>
  <si>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</si>
  <si>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</si>
  <si>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</si>
  <si>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</si>
  <si>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</si>
  <si>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</si>
  <si>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</si>
  <si>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</si>
  <si>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</si>
  <si>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</si>
  <si>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</si>
  <si>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</si>
  <si>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</si>
  <si>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</si>
  <si>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</si>
  <si>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</si>
  <si>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</si>
  <si>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</si>
  <si>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</si>
  <si>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</si>
  <si>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</si>
  <si>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</si>
  <si>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</si>
  <si>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</si>
  <si>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</si>
  <si>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</si>
  <si>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</si>
  <si>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</si>
  <si>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</si>
  <si>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</si>
  <si>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</si>
  <si>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</si>
  <si>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</si>
  <si>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</si>
  <si>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</si>
  <si>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</si>
  <si>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</si>
  <si>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</si>
  <si>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</si>
  <si>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</si>
  <si>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</si>
  <si>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</si>
  <si>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</si>
  <si>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</si>
  <si>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</si>
  <si>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</si>
  <si>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</si>
  <si>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</si>
  <si>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</si>
  <si>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</si>
  <si>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</si>
  <si>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</si>
  <si>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</si>
  <si>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</si>
  <si>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</si>
  <si>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</si>
  <si>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</si>
  <si>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</si>
  <si>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</si>
  <si>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</si>
  <si>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</si>
  <si>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</si>
  <si>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</si>
  <si>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</si>
  <si>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</si>
  <si>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</si>
  <si>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</si>
  <si>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</si>
  <si>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</si>
  <si>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</si>
  <si>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</si>
  <si>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</si>
  <si>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</si>
  <si>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</si>
  <si>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</si>
  <si>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</si>
  <si>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</si>
  <si>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</si>
  <si>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</si>
  <si>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</si>
  <si>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</si>
  <si>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</si>
  <si>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</si>
  <si>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</si>
  <si>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</si>
  <si>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</si>
  <si>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</si>
  <si>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</si>
  <si>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</si>
  <si>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</si>
  <si>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</si>
  <si>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</si>
  <si>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</si>
  <si>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</si>
  <si>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</si>
  <si>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</si>
  <si>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</si>
  <si>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</si>
  <si>
    <t>木曜・金曜の同日朝刊配達時から翌朝8時頃まで</t>
    <rPh sb="0" eb="2">
      <t>モクヨウ</t>
    </rPh>
    <rPh sb="3" eb="5">
      <t>キンヨウ</t>
    </rPh>
    <rPh sb="6" eb="8">
      <t>ドウジツ</t>
    </rPh>
    <rPh sb="8" eb="10">
      <t>チョウカン</t>
    </rPh>
    <rPh sb="10" eb="12">
      <t>ハイタツ</t>
    </rPh>
    <rPh sb="12" eb="13">
      <t>ジ</t>
    </rPh>
    <rPh sb="15" eb="17">
      <t>ヨクアサ</t>
    </rPh>
    <rPh sb="18" eb="19">
      <t>ジ</t>
    </rPh>
    <rPh sb="19" eb="20">
      <t>コロ</t>
    </rPh>
    <phoneticPr fontId="3"/>
  </si>
  <si>
    <r>
      <rPr>
        <b/>
        <sz val="14"/>
        <color theme="1"/>
        <rFont val="游ゴシック"/>
        <family val="3"/>
        <charset val="128"/>
        <scheme val="minor"/>
      </rPr>
      <t>北海道新聞ポスティング商品概要</t>
    </r>
    <r>
      <rPr>
        <b/>
        <sz val="11"/>
        <color theme="1"/>
        <rFont val="游ゴシック"/>
        <family val="3"/>
        <charset val="128"/>
        <scheme val="minor"/>
      </rPr>
      <t>　　（詳細は各商品のシートをご確認ください）</t>
    </r>
    <rPh sb="0" eb="3">
      <t>ホッカイドウ</t>
    </rPh>
    <rPh sb="3" eb="5">
      <t>シンブン</t>
    </rPh>
    <rPh sb="11" eb="13">
      <t>ショウヒン</t>
    </rPh>
    <rPh sb="13" eb="15">
      <t>ガイヨウ</t>
    </rPh>
    <rPh sb="18" eb="20">
      <t>ショウサイ</t>
    </rPh>
    <rPh sb="21" eb="24">
      <t>カクショウヒン</t>
    </rPh>
    <rPh sb="30" eb="32">
      <t>カクニン</t>
    </rPh>
    <phoneticPr fontId="3"/>
  </si>
  <si>
    <t>北海道新聞折込広告、ポスティング申込書</t>
    <rPh sb="0" eb="3">
      <t>ホッカイドウ</t>
    </rPh>
    <rPh sb="3" eb="5">
      <t>シンブン</t>
    </rPh>
    <rPh sb="5" eb="7">
      <t>オリコミ</t>
    </rPh>
    <rPh sb="7" eb="9">
      <t>コウコク</t>
    </rPh>
    <rPh sb="16" eb="19">
      <t>モウシコミショ</t>
    </rPh>
    <phoneticPr fontId="4"/>
  </si>
  <si>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いずれも年末年始・ゴールデンウィーク・お盆期間などは一部配布日や締切日が変更になる場合がございます。詳しくは「北海道新聞ポスティング商品配布日程カレンダー」をご確認ください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70" eb="72">
      <t>ショウヒン</t>
    </rPh>
    <rPh sb="72" eb="76">
      <t>ハイフニッテイ</t>
    </rPh>
    <rPh sb="84" eb="86">
      <t>カクニン</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</si>
  <si>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</si>
  <si>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</si>
  <si>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t>【折込・ポスティングのセット商品です】
週2回（祝日を除く木曜・金曜）</t>
    <rPh sb="1" eb="3">
      <t>オリコミ</t>
    </rPh>
    <rPh sb="14" eb="16">
      <t>ショウヒン</t>
    </rPh>
    <rPh sb="20" eb="21">
      <t>シュウ</t>
    </rPh>
    <rPh sb="22" eb="23">
      <t>カイ</t>
    </rPh>
    <rPh sb="24" eb="26">
      <t>シュクジツ</t>
    </rPh>
    <rPh sb="27" eb="28">
      <t>ノゾ</t>
    </rPh>
    <rPh sb="29" eb="31">
      <t>モクヨウ</t>
    </rPh>
    <rPh sb="32" eb="34">
      <t>キンヨウ</t>
    </rPh>
    <phoneticPr fontId="3"/>
  </si>
  <si>
    <t>祝日を除く木曜・金曜朝刊折込</t>
    <rPh sb="0" eb="2">
      <t>シュクジツ</t>
    </rPh>
    <rPh sb="3" eb="4">
      <t>ノゾ</t>
    </rPh>
    <rPh sb="5" eb="7">
      <t>モクヨウ</t>
    </rPh>
    <rPh sb="8" eb="10">
      <t>キンヨウ</t>
    </rPh>
    <rPh sb="10" eb="12">
      <t>チョウカン</t>
    </rPh>
    <rPh sb="12" eb="14">
      <t>オリコミ</t>
    </rPh>
    <phoneticPr fontId="3"/>
  </si>
  <si>
    <t>幕別販売所エリアは新聞折込のみのお届け
折込・ポスティングいずれも祝日を除く</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</si>
  <si>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2024年12月1日(改)</t>
    <rPh sb="4" eb="5">
      <t>ネン</t>
    </rPh>
    <rPh sb="7" eb="8">
      <t>ガツ</t>
    </rPh>
    <rPh sb="9" eb="10">
      <t>ニチ</t>
    </rPh>
    <rPh sb="11" eb="12">
      <t>カイ</t>
    </rPh>
    <phoneticPr fontId="3"/>
  </si>
  <si>
    <t>〃</t>
    <phoneticPr fontId="3"/>
  </si>
  <si>
    <t>2025年4月1日現在</t>
    <rPh sb="4" eb="5">
      <t>ネン</t>
    </rPh>
    <rPh sb="6" eb="7">
      <t>ガツ</t>
    </rPh>
    <rPh sb="8" eb="9">
      <t>ヒ</t>
    </rPh>
    <rPh sb="9" eb="11">
      <t>ゲンザイ</t>
    </rPh>
    <phoneticPr fontId="3"/>
  </si>
  <si>
    <t>1.配布要項：毎週木～金曜日に配布します。</t>
    <phoneticPr fontId="7"/>
  </si>
  <si>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</si>
  <si>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r>
      <t>1.配布要項：北海道新聞購読世帯には</t>
    </r>
    <r>
      <rPr>
        <b/>
        <u/>
        <sz val="8.5"/>
        <color theme="1"/>
        <rFont val="ＭＳ Ｐゴシック"/>
        <family val="3"/>
        <charset val="128"/>
      </rPr>
      <t>毎週金曜日</t>
    </r>
    <r>
      <rPr>
        <sz val="8.5"/>
        <color theme="1"/>
        <rFont val="ＭＳ Ｐゴシック"/>
        <family val="3"/>
        <charset val="128"/>
      </rPr>
      <t>朝刊折込、未購読世帯には「あかり」とともに毎週木～金曜日に配布し、販売所単位で定数でのお申込み。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マイシュウ</t>
    </rPh>
    <rPh sb="46" eb="47">
      <t>モク</t>
    </rPh>
    <rPh sb="48" eb="50">
      <t>キンヨウ</t>
    </rPh>
    <rPh sb="50" eb="51">
      <t>ニチ</t>
    </rPh>
    <rPh sb="52" eb="54">
      <t>ハイフ</t>
    </rPh>
    <phoneticPr fontId="7"/>
  </si>
  <si>
    <r>
      <t>3.料金・締切：</t>
    </r>
    <r>
      <rPr>
        <b/>
        <u/>
        <sz val="8.5"/>
        <color theme="1"/>
        <rFont val="ＭＳ Ｐゴシック"/>
        <family val="3"/>
        <charset val="128"/>
      </rPr>
      <t>配布料金は通常折込料金とは異なります</t>
    </r>
    <r>
      <rPr>
        <sz val="8.5"/>
        <color theme="1"/>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</si>
  <si>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週1回（毎週木～金曜）</t>
    <rPh sb="0" eb="1">
      <t>シュウ</t>
    </rPh>
    <rPh sb="2" eb="3">
      <t>カイ</t>
    </rPh>
    <rPh sb="4" eb="6">
      <t>マイシュウ</t>
    </rPh>
    <rPh sb="6" eb="7">
      <t>モク</t>
    </rPh>
    <rPh sb="8" eb="10">
      <t>キンヨウ</t>
    </rPh>
    <phoneticPr fontId="3"/>
  </si>
  <si>
    <t>木曜～金曜の2日間</t>
    <rPh sb="0" eb="2">
      <t>モクヨウ</t>
    </rPh>
    <rPh sb="3" eb="5">
      <t>キンヨウ</t>
    </rPh>
    <rPh sb="7" eb="9">
      <t>ニチカン</t>
    </rPh>
    <phoneticPr fontId="3"/>
  </si>
  <si>
    <t>ポスティング配布開始日の4日前午前中</t>
    <rPh sb="6" eb="8">
      <t>ハイフ</t>
    </rPh>
    <rPh sb="8" eb="11">
      <t>カイシニチ</t>
    </rPh>
    <rPh sb="13" eb="14">
      <t>ヒ</t>
    </rPh>
    <rPh sb="14" eb="15">
      <t>マエ</t>
    </rPh>
    <rPh sb="15" eb="18">
      <t>ゴゼンチュウ</t>
    </rPh>
    <phoneticPr fontId="3"/>
  </si>
  <si>
    <t>ポスティング配布開始日の3日前午前10時半</t>
    <rPh sb="13" eb="14">
      <t>ヒ</t>
    </rPh>
    <rPh sb="14" eb="15">
      <t>マエ</t>
    </rPh>
    <rPh sb="15" eb="17">
      <t>ゴゼン</t>
    </rPh>
    <rPh sb="19" eb="20">
      <t>ジ</t>
    </rPh>
    <rPh sb="20" eb="21">
      <t>ハン</t>
    </rPh>
    <phoneticPr fontId="3"/>
  </si>
  <si>
    <t>【折込・ポスティングのセット商品です】
週1回（新聞折込は毎週金曜、ポスティングは毎週木～金曜）</t>
    <rPh sb="1" eb="3">
      <t>オリコミ</t>
    </rPh>
    <rPh sb="14" eb="16">
      <t>ショウヒン</t>
    </rPh>
    <rPh sb="20" eb="21">
      <t>シュウ</t>
    </rPh>
    <rPh sb="22" eb="23">
      <t>カイ</t>
    </rPh>
    <rPh sb="24" eb="26">
      <t>シンブン</t>
    </rPh>
    <rPh sb="26" eb="28">
      <t>オリコミ</t>
    </rPh>
    <rPh sb="29" eb="31">
      <t>マイシュウ</t>
    </rPh>
    <rPh sb="31" eb="33">
      <t>キンヨウ</t>
    </rPh>
    <rPh sb="41" eb="43">
      <t>マイシュウ</t>
    </rPh>
    <rPh sb="43" eb="44">
      <t>モク</t>
    </rPh>
    <rPh sb="45" eb="47">
      <t>キンヨウ</t>
    </rPh>
    <phoneticPr fontId="3"/>
  </si>
  <si>
    <t>ポスティング配布開始日の4日前午前中</t>
    <rPh sb="13" eb="14">
      <t>ヒ</t>
    </rPh>
    <rPh sb="14" eb="15">
      <t>マエ</t>
    </rPh>
    <rPh sb="15" eb="18">
      <t>ゴゼンチュウ</t>
    </rPh>
    <phoneticPr fontId="3"/>
  </si>
  <si>
    <t>92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</si>
</sst>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yyyy&quot;年&quot;m&quot;月&quot;d&quot;日&quot;;@"/>
    <numFmt numFmtId="187" formatCode="&quot;【函館HIT折込・別配】&quot;@"/>
    <numFmt numFmtId="188" formatCode="&quot;【旭川あかり】&quot;@"/>
    <numFmt numFmtId="189" formatCode="&quot;【旭川全戸配布】&quot;@"/>
    <numFmt numFmtId="190" formatCode="&quot;【釧路fit】&quot;@"/>
    <numFmt numFmtId="191" formatCode="m/d;@"/>
    <numFmt numFmtId="192" formatCode="&quot;【NDP折込・別配】&quot;@"/>
    <numFmt numFmtId="193" formatCode="&quot;◎音更販売所　本町地区　月・火曜日は配布休止となります。（本町地区を除く定数　&quot;#,###&quot;枚）&quot;\ "/>
    <numFmt numFmtId="194" formatCode="&quot;【帯広EX】&quot;@"/>
    <numFmt numFmtId="195" formatCode="[$-F800]dddd\,\ mmmm\ dd\,\ yyyy"/>
    <numFmt numFmtId="196" formatCode="0.00_);[Red]\(0.00\)"/>
    <numFmt numFmtId="197" formatCode="&quot;【とまE折込・別配】&quot;@"/>
    <numFmt numFmtId="198" formatCode="yyyy&quot;年&quot;mm&quot;月&quot;dd&quot;日&quot;\(&quot;改&quot;\)"/>
  </numFmts>
  <fonts count="90">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
      <b/>
      <u/>
      <sz val="8.5"/>
      <color theme="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197">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2"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38" fontId="25" fillId="0" borderId="129" xfId="5" applyFont="1" applyBorder="1">
      <alignment vertical="center"/>
    </xf>
    <xf numFmtId="191"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3"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6" fontId="58" fillId="0" borderId="0" xfId="0" applyNumberFormat="1" applyFont="1" applyAlignment="1">
      <alignment vertical="center" wrapText="1"/>
    </xf>
    <xf numFmtId="0" fontId="58" fillId="0" borderId="0" xfId="0" applyFont="1" applyAlignment="1">
      <alignment horizontal="lef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0" fontId="67" fillId="0" borderId="31" xfId="1" applyFont="1" applyBorder="1" applyAlignment="1">
      <alignment vertical="center" shrinkToFit="1"/>
    </xf>
    <xf numFmtId="38" fontId="82" fillId="0" borderId="32" xfId="5" applyFont="1" applyBorder="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38" fontId="25" fillId="0" borderId="200" xfId="5" applyFont="1" applyBorder="1">
      <alignment vertical="center"/>
    </xf>
    <xf numFmtId="0" fontId="11" fillId="7" borderId="2" xfId="1" applyFont="1" applyFill="1" applyBorder="1" applyAlignment="1">
      <alignment horizontal="right" vertical="center"/>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67" fillId="0" borderId="52" xfId="5" applyFont="1" applyFill="1" applyBorder="1">
      <alignment vertical="center"/>
    </xf>
    <xf numFmtId="38" fontId="70" fillId="0" borderId="53" xfId="5" applyFont="1" applyFill="1" applyBorder="1" applyProtection="1">
      <alignment vertical="center"/>
      <protection locked="0"/>
    </xf>
    <xf numFmtId="182" fontId="27" fillId="0" borderId="125" xfId="1" applyNumberFormat="1" applyFont="1" applyBorder="1" applyAlignment="1">
      <alignment vertical="center" shrinkToFit="1"/>
    </xf>
    <xf numFmtId="38" fontId="25" fillId="0" borderId="32" xfId="5" applyFont="1" applyBorder="1">
      <alignment vertical="center"/>
    </xf>
    <xf numFmtId="38" fontId="82" fillId="0" borderId="148" xfId="5" applyFont="1" applyBorder="1">
      <alignment vertical="center"/>
    </xf>
    <xf numFmtId="38" fontId="82" fillId="0" borderId="128" xfId="5" applyFont="1" applyBorder="1">
      <alignment vertical="center"/>
    </xf>
    <xf numFmtId="0" fontId="58" fillId="0" borderId="0" xfId="0" applyFont="1" applyAlignment="1">
      <alignment horizontal="left" vertical="center"/>
    </xf>
    <xf numFmtId="20" fontId="19" fillId="0" borderId="0" xfId="1" applyNumberFormat="1" applyFont="1" applyAlignment="1">
      <alignment vertical="center"/>
    </xf>
    <xf numFmtId="38" fontId="25" fillId="0" borderId="0" xfId="2" applyFont="1" applyFill="1" applyAlignment="1">
      <alignment vertical="center"/>
    </xf>
    <xf numFmtId="38" fontId="2" fillId="0" borderId="0" xfId="2" applyFont="1" applyFill="1" applyAlignment="1">
      <alignment vertical="center"/>
    </xf>
    <xf numFmtId="38" fontId="24" fillId="0" borderId="0" xfId="2" applyFont="1" applyFill="1" applyAlignment="1">
      <alignment vertical="center"/>
    </xf>
    <xf numFmtId="38" fontId="0" fillId="0" borderId="0" xfId="2" applyFont="1" applyFill="1" applyAlignment="1">
      <alignment vertical="center"/>
    </xf>
    <xf numFmtId="0" fontId="27" fillId="0" borderId="0" xfId="6" applyFont="1" applyAlignment="1">
      <alignment vertical="center" shrinkToFit="1"/>
    </xf>
    <xf numFmtId="38" fontId="21" fillId="0" borderId="18" xfId="5" applyFont="1" applyFill="1" applyBorder="1" applyAlignment="1">
      <alignment vertical="center"/>
    </xf>
    <xf numFmtId="0" fontId="71" fillId="0" borderId="0" xfId="1" applyFont="1" applyAlignment="1">
      <alignment vertical="center"/>
    </xf>
    <xf numFmtId="0" fontId="82" fillId="0" borderId="0" xfId="4" applyFont="1" applyAlignment="1">
      <alignment vertical="center"/>
    </xf>
    <xf numFmtId="0" fontId="58" fillId="0" borderId="0" xfId="0" applyFont="1" applyAlignment="1">
      <alignment horizontal="right" vertical="center" wrapText="1"/>
    </xf>
    <xf numFmtId="0" fontId="62" fillId="0" borderId="188" xfId="0" applyFont="1" applyBorder="1" applyAlignment="1">
      <alignment vertical="center" wrapText="1"/>
    </xf>
    <xf numFmtId="0" fontId="62" fillId="0" borderId="188" xfId="0" applyFont="1" applyBorder="1" applyAlignment="1">
      <alignment horizontal="left" vertical="center" wrapText="1"/>
    </xf>
    <xf numFmtId="0" fontId="62" fillId="0" borderId="189" xfId="0" applyFont="1" applyBorder="1" applyAlignment="1">
      <alignment vertical="center" wrapText="1"/>
    </xf>
    <xf numFmtId="0" fontId="62" fillId="0" borderId="189" xfId="0" applyFont="1" applyBorder="1" applyAlignment="1">
      <alignment horizontal="left" vertical="center" wrapText="1"/>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180" fontId="1" fillId="2" borderId="2" xfId="1" applyNumberFormat="1" applyFill="1" applyBorder="1" applyAlignment="1">
      <alignment horizontal="left" vertical="center" shrinkToFit="1"/>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7"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198" fontId="5" fillId="7" borderId="16" xfId="1" applyNumberFormat="1" applyFont="1" applyFill="1" applyBorder="1" applyAlignment="1">
      <alignment horizontal="center" vertical="center" shrinkToFit="1"/>
    </xf>
    <xf numFmtId="198"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176" fontId="2" fillId="2" borderId="2" xfId="1" applyNumberFormat="1" applyFont="1" applyFill="1" applyBorder="1" applyAlignment="1">
      <alignment vertical="center"/>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98" fontId="1" fillId="2" borderId="1" xfId="1" applyNumberFormat="1" applyFill="1" applyBorder="1" applyAlignment="1">
      <alignment horizontal="left" vertical="center" shrinkToFit="1"/>
    </xf>
    <xf numFmtId="0" fontId="58" fillId="6" borderId="116" xfId="0" applyFont="1" applyFill="1" applyBorder="1" applyAlignment="1">
      <alignment horizontal="center" vertical="center" wrapText="1"/>
    </xf>
    <xf numFmtId="196" fontId="62" fillId="0" borderId="110" xfId="0" applyNumberFormat="1" applyFont="1" applyBorder="1" applyAlignment="1">
      <alignment horizontal="left" vertical="center" wrapText="1"/>
    </xf>
    <xf numFmtId="196" fontId="62" fillId="0" borderId="2" xfId="0" applyNumberFormat="1" applyFont="1" applyBorder="1" applyAlignment="1">
      <alignment horizontal="left" vertical="center" wrapText="1"/>
    </xf>
    <xf numFmtId="196" fontId="62" fillId="0" borderId="8" xfId="0" applyNumberFormat="1" applyFont="1" applyBorder="1" applyAlignment="1">
      <alignment horizontal="left"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6" fontId="62" fillId="0" borderId="187" xfId="0" applyNumberFormat="1" applyFont="1" applyBorder="1" applyAlignment="1">
      <alignment horizontal="left" vertical="center" wrapText="1"/>
    </xf>
    <xf numFmtId="196" fontId="62" fillId="0" borderId="113" xfId="0" applyNumberFormat="1" applyFont="1" applyBorder="1" applyAlignment="1">
      <alignment horizontal="left" vertical="center" wrapText="1"/>
    </xf>
    <xf numFmtId="196" fontId="62" fillId="0" borderId="112" xfId="0" applyNumberFormat="1" applyFont="1" applyBorder="1" applyAlignment="1">
      <alignment horizontal="left" vertical="center" wrapText="1"/>
    </xf>
    <xf numFmtId="196" fontId="62" fillId="5" borderId="190" xfId="0" applyNumberFormat="1" applyFont="1" applyFill="1" applyBorder="1" applyAlignment="1">
      <alignment horizontal="left" vertical="center" wrapText="1"/>
    </xf>
    <xf numFmtId="196" fontId="62" fillId="5" borderId="191" xfId="0" applyNumberFormat="1" applyFont="1" applyFill="1" applyBorder="1" applyAlignment="1">
      <alignment horizontal="left" vertical="center" wrapText="1"/>
    </xf>
    <xf numFmtId="196" fontId="62" fillId="5" borderId="192" xfId="0" applyNumberFormat="1" applyFont="1" applyFill="1" applyBorder="1" applyAlignment="1">
      <alignment horizontal="left" vertical="center" wrapText="1"/>
    </xf>
    <xf numFmtId="0" fontId="61" fillId="0" borderId="0" xfId="0" applyFont="1" applyAlignment="1">
      <alignment horizontal="left" vertical="center" wrapText="1"/>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1" fillId="0" borderId="0" xfId="1" applyAlignment="1">
      <alignment vertical="center"/>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9" fillId="0" borderId="0" xfId="1" applyFont="1" applyAlignment="1">
      <alignment horizontal="center" vertical="center"/>
    </xf>
    <xf numFmtId="0" fontId="6" fillId="0" borderId="41" xfId="1" applyFont="1" applyBorder="1" applyAlignment="1">
      <alignment horizontal="center" vertical="center"/>
    </xf>
    <xf numFmtId="0" fontId="6" fillId="0" borderId="39" xfId="1" applyFont="1" applyBorder="1" applyAlignment="1">
      <alignment horizontal="center" vertical="center"/>
    </xf>
    <xf numFmtId="0" fontId="6" fillId="0" borderId="65" xfId="1" applyFont="1" applyBorder="1" applyAlignment="1">
      <alignment horizontal="center" vertical="center"/>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4" fillId="0" borderId="79" xfId="1" applyFont="1" applyBorder="1" applyAlignment="1">
      <alignment horizontal="center" vertical="center"/>
    </xf>
    <xf numFmtId="0" fontId="24" fillId="0" borderId="78" xfId="1" applyFont="1" applyBorder="1" applyAlignment="1">
      <alignment horizontal="center" vertical="center"/>
    </xf>
    <xf numFmtId="0" fontId="24" fillId="0" borderId="77"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17" fillId="0" borderId="31" xfId="2" applyFont="1" applyBorder="1" applyAlignment="1" applyProtection="1">
      <alignment vertical="center"/>
      <protection locked="0"/>
    </xf>
    <xf numFmtId="38" fontId="17" fillId="0" borderId="24" xfId="2" applyFont="1" applyBorder="1" applyAlignment="1" applyProtection="1">
      <alignment vertical="center"/>
      <protection locked="0"/>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0" fillId="0" borderId="109" xfId="1" applyFont="1" applyBorder="1" applyAlignment="1">
      <alignment horizontal="center" vertical="center"/>
    </xf>
    <xf numFmtId="0" fontId="20" fillId="0" borderId="60"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0" fillId="0" borderId="90" xfId="1" applyFont="1" applyBorder="1" applyAlignment="1">
      <alignment horizontal="center" vertical="center"/>
    </xf>
    <xf numFmtId="0" fontId="27" fillId="0" borderId="70" xfId="1" applyFont="1" applyBorder="1" applyAlignment="1">
      <alignment horizontal="center" vertical="center"/>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86"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1" fillId="0" borderId="0" xfId="1" applyAlignment="1">
      <alignment vertical="center" shrinkToFit="1"/>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24" fillId="0" borderId="82" xfId="1" applyFont="1" applyBorder="1" applyAlignment="1">
      <alignment horizontal="left" vertical="center"/>
    </xf>
    <xf numFmtId="0" fontId="38" fillId="0" borderId="28" xfId="1" applyFont="1" applyBorder="1" applyAlignment="1" applyProtection="1">
      <alignment horizontal="center"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195" fontId="19" fillId="0" borderId="0" xfId="1" applyNumberFormat="1" applyFont="1" applyAlignment="1">
      <alignment horizontal="center" vertical="center" shrinkToFit="1"/>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44" xfId="1" applyBorder="1" applyAlignment="1">
      <alignment vertical="center" shrinkToFit="1"/>
    </xf>
    <xf numFmtId="0" fontId="27" fillId="0" borderId="39" xfId="1" applyFont="1" applyBorder="1" applyAlignment="1">
      <alignment horizontal="center" vertical="center"/>
    </xf>
    <xf numFmtId="186"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24" fillId="0" borderId="4" xfId="1"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195" fontId="19" fillId="0" borderId="0" xfId="4" applyNumberFormat="1" applyFont="1" applyAlignment="1">
      <alignment horizontal="center" vertical="center" shrinkToFit="1"/>
    </xf>
    <xf numFmtId="197" fontId="13" fillId="0" borderId="84" xfId="1" applyNumberFormat="1" applyFont="1" applyBorder="1" applyAlignment="1" applyProtection="1">
      <alignment vertical="center" shrinkToFit="1"/>
      <protection locked="0"/>
    </xf>
    <xf numFmtId="197" fontId="13" fillId="0" borderId="28" xfId="1" applyNumberFormat="1" applyFont="1" applyBorder="1" applyAlignment="1" applyProtection="1">
      <alignment horizontal="left" vertical="center" shrinkToFit="1"/>
      <protection locked="0"/>
    </xf>
    <xf numFmtId="197" fontId="13" fillId="0" borderId="102" xfId="1" applyNumberFormat="1" applyFont="1" applyBorder="1" applyAlignment="1" applyProtection="1">
      <alignment horizontal="left" vertical="center" shrinkToFit="1"/>
      <protection locked="0"/>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0" borderId="41" xfId="4" applyFont="1" applyBorder="1" applyAlignment="1">
      <alignment horizontal="center" vertical="center"/>
    </xf>
    <xf numFmtId="0" fontId="29" fillId="0" borderId="39" xfId="4" applyFont="1" applyBorder="1" applyAlignment="1">
      <alignment horizontal="center" vertical="center"/>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0" fontId="1" fillId="0" borderId="0" xfId="4" applyAlignment="1">
      <alignment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29" fillId="0" borderId="4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14" fontId="72" fillId="0" borderId="0" xfId="1" applyNumberFormat="1" applyFont="1" applyAlignment="1">
      <alignment horizontal="center" vertical="center" shrinkToFit="1"/>
    </xf>
    <xf numFmtId="0" fontId="20" fillId="0" borderId="93" xfId="4" applyFont="1" applyBorder="1" applyAlignment="1">
      <alignment horizontal="center" vertical="center"/>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38" fontId="17" fillId="0" borderId="83"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38" fontId="17" fillId="0" borderId="86" xfId="5" applyFont="1" applyBorder="1" applyAlignment="1" applyProtection="1">
      <alignment vertical="center"/>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188" fontId="13" fillId="0" borderId="84" xfId="1" applyNumberFormat="1" applyFont="1" applyBorder="1" applyAlignment="1" applyProtection="1">
      <alignment vertical="center" shrinkToFit="1"/>
      <protection locked="0"/>
    </xf>
    <xf numFmtId="188" fontId="13" fillId="0" borderId="28" xfId="1" applyNumberFormat="1" applyFont="1" applyBorder="1" applyAlignment="1" applyProtection="1">
      <alignment horizontal="left" vertical="center" shrinkToFit="1"/>
      <protection locked="0"/>
    </xf>
    <xf numFmtId="188" fontId="13" fillId="0" borderId="102" xfId="1" applyNumberFormat="1" applyFont="1" applyBorder="1" applyAlignment="1" applyProtection="1">
      <alignment horizontal="left" vertical="center" shrinkToFit="1"/>
      <protection locked="0"/>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0" fontId="69" fillId="0" borderId="77" xfId="4" applyFont="1" applyBorder="1" applyAlignment="1">
      <alignment horizontal="center" vertical="center"/>
    </xf>
    <xf numFmtId="0" fontId="69" fillId="0" borderId="78" xfId="4" applyFont="1" applyBorder="1" applyAlignment="1">
      <alignment horizontal="center" vertical="center"/>
    </xf>
    <xf numFmtId="0" fontId="69" fillId="0" borderId="79" xfId="4" applyFont="1" applyBorder="1" applyAlignment="1">
      <alignment horizontal="center"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90" fontId="76" fillId="0" borderId="84" xfId="1" applyNumberFormat="1" applyFont="1" applyBorder="1" applyAlignment="1" applyProtection="1">
      <alignment vertical="center" shrinkToFit="1"/>
      <protection locked="0"/>
    </xf>
    <xf numFmtId="190" fontId="76" fillId="0" borderId="28" xfId="1" applyNumberFormat="1" applyFont="1" applyBorder="1" applyAlignment="1" applyProtection="1">
      <alignment horizontal="left" vertical="center" shrinkToFit="1"/>
      <protection locked="0"/>
    </xf>
    <xf numFmtId="190"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95" fontId="72" fillId="0" borderId="0" xfId="4" applyNumberFormat="1" applyFont="1" applyAlignment="1">
      <alignment horizontal="center" vertical="center" shrinkToFit="1"/>
    </xf>
    <xf numFmtId="0" fontId="74" fillId="0" borderId="109" xfId="4" applyFont="1" applyBorder="1" applyAlignment="1">
      <alignment horizontal="center" vertical="center"/>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83" xfId="2" applyFont="1" applyBorder="1" applyAlignment="1" applyProtection="1">
      <alignment vertical="center"/>
      <protection locked="0"/>
    </xf>
    <xf numFmtId="192" fontId="76" fillId="0" borderId="84" xfId="1" applyNumberFormat="1" applyFont="1" applyBorder="1" applyAlignment="1" applyProtection="1">
      <alignment vertical="center" shrinkToFit="1"/>
      <protection locked="0"/>
    </xf>
    <xf numFmtId="192" fontId="76" fillId="0" borderId="28" xfId="1" applyNumberFormat="1" applyFont="1" applyBorder="1" applyAlignment="1" applyProtection="1">
      <alignment horizontal="left" vertical="center" shrinkToFit="1"/>
      <protection locked="0"/>
    </xf>
    <xf numFmtId="192" fontId="76" fillId="0" borderId="102" xfId="1" applyNumberFormat="1" applyFont="1" applyBorder="1" applyAlignment="1" applyProtection="1">
      <alignment horizontal="left" vertical="center" shrinkToFit="1"/>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xf numFmtId="0" fontId="29" fillId="0" borderId="43" xfId="4" applyFont="1" applyBorder="1" applyAlignment="1">
      <alignment horizontal="center" vertical="center"/>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25" fillId="0" borderId="41" xfId="5" applyFont="1" applyBorder="1" applyAlignment="1">
      <alignment vertical="center"/>
    </xf>
    <xf numFmtId="38" fontId="25" fillId="0" borderId="38" xfId="5" applyFont="1" applyBorder="1" applyAlignment="1">
      <alignment vertical="center"/>
    </xf>
    <xf numFmtId="194" fontId="13" fillId="0" borderId="84" xfId="1" applyNumberFormat="1" applyFont="1" applyBorder="1" applyAlignment="1" applyProtection="1">
      <alignment vertical="center" shrinkToFit="1"/>
      <protection locked="0"/>
    </xf>
    <xf numFmtId="194" fontId="13" fillId="0" borderId="28" xfId="1" applyNumberFormat="1" applyFont="1" applyBorder="1" applyAlignment="1" applyProtection="1">
      <alignment horizontal="left" vertical="center" shrinkToFit="1"/>
      <protection locked="0"/>
    </xf>
    <xf numFmtId="194"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38" fontId="25" fillId="0" borderId="54" xfId="5" applyFont="1" applyBorder="1" applyAlignment="1">
      <alignment vertical="center"/>
    </xf>
    <xf numFmtId="38" fontId="25" fillId="0" borderId="51" xfId="5" applyFont="1" applyBorder="1" applyAlignment="1">
      <alignment vertical="center"/>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198" fontId="19" fillId="0" borderId="0" xfId="4" applyNumberFormat="1" applyFont="1" applyAlignment="1">
      <alignment horizontal="center" vertical="center" shrinkToFit="1"/>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6">
    <dxf>
      <font>
        <strike/>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tabSelected="1" view="pageBreakPreview" zoomScale="80" zoomScaleNormal="80" zoomScaleSheetLayoutView="80" workbookViewId="0"/>
  </sheetViews>
  <sheetFormatPr defaultColWidth="8.08203125" defaultRowHeight="14"/>
  <cols>
    <col min="1" max="1" width="1.6640625" style="1" customWidth="1"/>
    <col min="2" max="2" width="4.6640625" style="1" customWidth="1"/>
    <col min="3" max="3" width="18.58203125" style="1" customWidth="1"/>
    <col min="4" max="4" width="20.1640625" style="2" customWidth="1"/>
    <col min="5" max="6" width="7.1640625" style="2" customWidth="1"/>
    <col min="7" max="7" width="1.5" style="2" customWidth="1"/>
    <col min="8" max="9" width="5.08203125" style="2" customWidth="1"/>
    <col min="10" max="11" width="9.6640625" style="2" customWidth="1"/>
    <col min="12" max="12" width="11.1640625" style="2" customWidth="1"/>
    <col min="13" max="14" width="9.6640625" style="2" customWidth="1"/>
    <col min="15" max="15" width="18.9140625" style="1" bestFit="1" customWidth="1"/>
    <col min="16" max="16" width="1.6640625" style="1" customWidth="1"/>
    <col min="17" max="17" width="16.9140625" style="1" bestFit="1" customWidth="1"/>
    <col min="18" max="18" width="1.6640625" style="1" customWidth="1"/>
    <col min="19" max="16384" width="8.082031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67" t="s">
        <v>698</v>
      </c>
      <c r="D2" s="767"/>
      <c r="E2" s="767"/>
      <c r="F2" s="767"/>
      <c r="G2" s="767"/>
      <c r="H2" s="49" t="s">
        <v>1</v>
      </c>
      <c r="I2" s="48" t="s">
        <v>718</v>
      </c>
      <c r="J2" s="776">
        <v>45748</v>
      </c>
      <c r="K2" s="777">
        <v>44866</v>
      </c>
      <c r="L2" s="4"/>
      <c r="M2" s="4"/>
      <c r="N2" s="4"/>
      <c r="O2" s="5"/>
      <c r="P2" s="5"/>
      <c r="Q2" s="5" t="s">
        <v>2</v>
      </c>
      <c r="R2" s="3"/>
    </row>
    <row r="3" spans="1:18" ht="14.25" customHeight="1" thickTop="1" thickBot="1">
      <c r="A3" s="41"/>
      <c r="B3" s="41"/>
      <c r="C3" s="47"/>
      <c r="D3" s="4"/>
      <c r="E3" s="4"/>
      <c r="F3" s="4"/>
      <c r="G3" s="4"/>
      <c r="H3" s="4"/>
      <c r="I3" s="4"/>
      <c r="J3" s="4"/>
      <c r="K3" s="46" t="s">
        <v>3</v>
      </c>
      <c r="L3" s="46" t="s">
        <v>4</v>
      </c>
      <c r="M3" s="46"/>
      <c r="N3" s="46"/>
      <c r="O3" s="46"/>
      <c r="P3" s="46"/>
      <c r="Q3" s="45" t="s">
        <v>5</v>
      </c>
      <c r="R3" s="3"/>
    </row>
    <row r="4" spans="1:18" ht="22.5" customHeight="1" thickTop="1" thickBot="1">
      <c r="A4" s="3"/>
      <c r="B4" s="3"/>
      <c r="C4" s="42" t="s">
        <v>6</v>
      </c>
      <c r="D4" s="44">
        <v>2025</v>
      </c>
      <c r="E4" s="768"/>
      <c r="F4" s="769"/>
      <c r="G4" s="769"/>
      <c r="H4" s="769"/>
      <c r="I4" s="769"/>
      <c r="J4" s="4"/>
      <c r="K4" s="44"/>
      <c r="L4" s="770"/>
      <c r="M4" s="771"/>
      <c r="N4" s="771"/>
      <c r="O4" s="772"/>
      <c r="P4" s="763"/>
      <c r="Q4" s="764"/>
      <c r="R4" s="3"/>
    </row>
    <row r="5" spans="1:18" ht="22.5" customHeight="1" thickTop="1" thickBot="1">
      <c r="A5" s="3"/>
      <c r="B5" s="3"/>
      <c r="C5" s="42" t="s">
        <v>7</v>
      </c>
      <c r="D5" s="3" t="s">
        <v>8</v>
      </c>
      <c r="E5" s="43"/>
      <c r="F5" s="43"/>
      <c r="G5" s="43"/>
      <c r="H5" s="43"/>
      <c r="I5" s="43"/>
      <c r="J5" s="3"/>
      <c r="K5" s="3"/>
      <c r="L5" s="3"/>
      <c r="M5" s="3"/>
      <c r="N5" s="41"/>
      <c r="O5" s="41"/>
      <c r="P5" s="41"/>
      <c r="Q5" s="41"/>
      <c r="R5" s="3"/>
    </row>
    <row r="6" spans="1:18" ht="22.5" customHeight="1" thickTop="1" thickBot="1">
      <c r="A6" s="3"/>
      <c r="B6" s="3"/>
      <c r="C6" s="42" t="s">
        <v>9</v>
      </c>
      <c r="D6" s="773"/>
      <c r="E6" s="774"/>
      <c r="F6" s="774"/>
      <c r="G6" s="774"/>
      <c r="H6" s="774"/>
      <c r="I6" s="774"/>
      <c r="J6" s="774"/>
      <c r="K6" s="775"/>
      <c r="L6" s="3"/>
      <c r="M6" s="3"/>
      <c r="N6" s="3"/>
      <c r="O6" s="41"/>
      <c r="P6" s="41"/>
      <c r="Q6" s="3"/>
      <c r="R6" s="3"/>
    </row>
    <row r="7" spans="1:18" ht="22.5" customHeight="1" thickTop="1" thickBot="1">
      <c r="A7" s="3"/>
      <c r="B7" s="3"/>
      <c r="C7" s="5" t="s">
        <v>10</v>
      </c>
      <c r="D7" s="770"/>
      <c r="E7" s="771"/>
      <c r="F7" s="772"/>
      <c r="G7" s="4"/>
      <c r="H7" s="4"/>
      <c r="I7" s="3"/>
      <c r="J7" s="3"/>
      <c r="K7" s="3"/>
      <c r="L7" s="3"/>
      <c r="M7" s="3"/>
      <c r="N7" s="3"/>
      <c r="O7" s="41"/>
      <c r="P7" s="41"/>
      <c r="Q7" s="3"/>
      <c r="R7" s="3"/>
    </row>
    <row r="8" spans="1:18" ht="22.5" customHeight="1" thickTop="1" thickBot="1">
      <c r="A8" s="3"/>
      <c r="B8" s="3"/>
      <c r="C8" s="5" t="s">
        <v>11</v>
      </c>
      <c r="D8" s="778"/>
      <c r="E8" s="779"/>
      <c r="F8" s="780"/>
      <c r="G8" s="40"/>
      <c r="H8" s="3" t="s">
        <v>12</v>
      </c>
      <c r="I8" s="3"/>
      <c r="J8" s="39"/>
      <c r="K8" s="3"/>
      <c r="L8" s="38"/>
      <c r="M8" s="38"/>
      <c r="N8" s="38"/>
      <c r="O8" s="3"/>
      <c r="P8" s="3"/>
      <c r="Q8" s="3"/>
      <c r="R8" s="3"/>
    </row>
    <row r="9" spans="1:18" ht="22.5" customHeight="1" thickTop="1" thickBot="1">
      <c r="A9" s="3"/>
      <c r="B9" s="3"/>
      <c r="C9" s="5" t="s">
        <v>13</v>
      </c>
      <c r="D9" s="781"/>
      <c r="E9" s="782"/>
      <c r="F9" s="783"/>
      <c r="G9" s="4"/>
      <c r="H9" s="4"/>
      <c r="I9" s="3"/>
      <c r="J9" s="3"/>
      <c r="K9" s="3"/>
      <c r="L9" s="3"/>
      <c r="M9" s="3"/>
      <c r="N9" s="3"/>
      <c r="O9" s="3"/>
      <c r="P9" s="3"/>
      <c r="Q9" s="3"/>
      <c r="R9" s="3"/>
    </row>
    <row r="10" spans="1:18" ht="22.5" customHeight="1" thickTop="1" thickBot="1">
      <c r="A10" s="3"/>
      <c r="B10" s="3"/>
      <c r="C10" s="562" t="s">
        <v>14</v>
      </c>
      <c r="D10" s="784"/>
      <c r="E10" s="785"/>
      <c r="F10" s="785"/>
      <c r="G10" s="786"/>
      <c r="H10" s="786"/>
      <c r="I10" s="787"/>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4.5" thickBot="1">
      <c r="A13" s="3"/>
      <c r="B13" s="35"/>
      <c r="C13" s="37" t="s">
        <v>15</v>
      </c>
      <c r="D13" s="3"/>
      <c r="E13" s="36" t="s">
        <v>16</v>
      </c>
      <c r="F13" s="36"/>
      <c r="G13" s="35"/>
      <c r="H13" s="35"/>
      <c r="I13" s="34" t="s">
        <v>17</v>
      </c>
      <c r="J13" s="34" t="s">
        <v>18</v>
      </c>
      <c r="K13" s="34" t="s">
        <v>19</v>
      </c>
      <c r="L13" s="34" t="s">
        <v>20</v>
      </c>
      <c r="M13" s="34" t="s">
        <v>21</v>
      </c>
      <c r="N13" s="34" t="s">
        <v>22</v>
      </c>
      <c r="O13" s="765" t="s">
        <v>23</v>
      </c>
      <c r="P13" s="766"/>
      <c r="Q13" s="766"/>
      <c r="R13" s="3"/>
    </row>
    <row r="14" spans="1:18" ht="22.5" customHeight="1">
      <c r="A14" s="3"/>
      <c r="B14" s="33" t="str">
        <f>IF(M14="","",IF(AND(M14&lt;&gt;0,N14&lt;&gt;0),"◎",IF(N14&lt;&gt;0,"△",IF(M14&lt;&gt;0,"○",""))))</f>
        <v/>
      </c>
      <c r="C14" s="752" t="s">
        <v>24</v>
      </c>
      <c r="D14" s="752"/>
      <c r="E14" s="753">
        <f>IFERROR('1-A.札幌市 【dDe】'!L2,"")</f>
        <v>45748</v>
      </c>
      <c r="F14" s="753"/>
      <c r="G14" s="32"/>
      <c r="H14" s="754">
        <f>SUM(J14:K14)</f>
        <v>393400</v>
      </c>
      <c r="I14" s="754"/>
      <c r="J14" s="31">
        <f>IFERROR('1-A.札幌市 【dDe】'!AH45,"")</f>
        <v>135970</v>
      </c>
      <c r="K14" s="31">
        <f>IFERROR('1-A.札幌市 【dDe】'!AH46,"")</f>
        <v>257430</v>
      </c>
      <c r="L14" s="30">
        <f>IFERROR('1-A.札幌市 【dDe】'!G7,"")</f>
        <v>0</v>
      </c>
      <c r="M14" s="30">
        <f>IFERROR('1-A.札幌市 【dDe】'!M7,"")</f>
        <v>0</v>
      </c>
      <c r="N14" s="30">
        <f>IFERROR('1-A.札幌市 【dDe】'!O7,"")</f>
        <v>0</v>
      </c>
      <c r="O14" s="580" t="s">
        <v>25</v>
      </c>
      <c r="P14" s="513"/>
      <c r="Q14" s="514"/>
      <c r="R14" s="515"/>
    </row>
    <row r="15" spans="1:18" ht="22.5" customHeight="1" thickBot="1">
      <c r="A15" s="3"/>
      <c r="B15" s="574" t="str">
        <f>IF(M15="","",IF(AND(M15&lt;&gt;0,N15&lt;&gt;0),"◎",IF(N15&lt;&gt;0,"△",IF(M15&lt;&gt;0,"○",""))))</f>
        <v/>
      </c>
      <c r="C15" s="756" t="s">
        <v>26</v>
      </c>
      <c r="D15" s="756"/>
      <c r="E15" s="757" t="s">
        <v>706</v>
      </c>
      <c r="F15" s="757"/>
      <c r="G15" s="13"/>
      <c r="H15" s="762">
        <f>SUM(J15:K15)</f>
        <v>413130</v>
      </c>
      <c r="I15" s="762"/>
      <c r="J15" s="29">
        <f>IFERROR('1-A2.札幌・北広島・石狩市 【dDe】'!AA45,"")</f>
        <v>146950</v>
      </c>
      <c r="K15" s="28">
        <f>IFERROR('1-A2.札幌・北広島・石狩市 【dDe】'!AA46,"")</f>
        <v>266180</v>
      </c>
      <c r="L15" s="12">
        <f>IFERROR('1-A2.札幌・北広島・石狩市 【dDe】'!G7,"")</f>
        <v>0</v>
      </c>
      <c r="M15" s="12">
        <f>IFERROR('1-A2.札幌・北広島・石狩市 【dDe】'!M7,"")</f>
        <v>0</v>
      </c>
      <c r="N15" s="12">
        <f>IFERROR('1-A2.札幌・北広島・石狩市 【dDe】'!O7,"")</f>
        <v>0</v>
      </c>
      <c r="O15" s="581" t="s">
        <v>27</v>
      </c>
      <c r="P15" s="516"/>
      <c r="Q15" s="517"/>
      <c r="R15" s="515"/>
    </row>
    <row r="16" spans="1:18" ht="22.5" customHeight="1">
      <c r="A16" s="3"/>
      <c r="B16" s="24"/>
      <c r="C16" s="760" t="s">
        <v>28</v>
      </c>
      <c r="D16" s="760"/>
      <c r="E16" s="760"/>
      <c r="F16" s="760"/>
      <c r="G16" s="23"/>
      <c r="H16" s="759">
        <f>SUM(H14:H15)</f>
        <v>806530</v>
      </c>
      <c r="I16" s="759"/>
      <c r="J16" s="27">
        <f>SUM(J14:J15)</f>
        <v>282920</v>
      </c>
      <c r="K16" s="27">
        <f>SUM(K14:K15)</f>
        <v>523610</v>
      </c>
      <c r="L16" s="26">
        <f>SUM(L14:L15)</f>
        <v>0</v>
      </c>
      <c r="M16" s="26">
        <f>SUM(M14:M15)</f>
        <v>0</v>
      </c>
      <c r="N16" s="25">
        <f>SUM(N14:N15)</f>
        <v>0</v>
      </c>
      <c r="O16" s="582" t="s">
        <v>27</v>
      </c>
      <c r="P16" s="518"/>
      <c r="Q16" s="519"/>
      <c r="R16" s="515"/>
    </row>
    <row r="17" spans="1:18" ht="22.5" customHeight="1">
      <c r="A17" s="3"/>
      <c r="B17" s="20" t="str">
        <f>IF(M17="","",IF(AND(M17&lt;&gt;0,N17&lt;&gt;0),"◎",IF(N17&lt;&gt;0,"△",IF(M17&lt;&gt;0,"○",""))))</f>
        <v/>
      </c>
      <c r="C17" s="761" t="s">
        <v>29</v>
      </c>
      <c r="D17" s="761"/>
      <c r="E17" s="755">
        <f>IFERROR('2-C.恵庭市 【dDeえにわ】'!L2,"")</f>
        <v>45627</v>
      </c>
      <c r="F17" s="755"/>
      <c r="G17" s="19"/>
      <c r="H17" s="758">
        <f>SUM(J17:K17)</f>
        <v>29015</v>
      </c>
      <c r="I17" s="758"/>
      <c r="J17" s="18">
        <f>IFERROR('2-C.恵庭市 【dDeえにわ】'!AH44,"")</f>
        <v>8895</v>
      </c>
      <c r="K17" s="17">
        <f>IFERROR('2-C.恵庭市 【dDeえにわ】'!AH45,"")</f>
        <v>20120</v>
      </c>
      <c r="L17" s="16">
        <f>IFERROR('2-C.恵庭市 【dDeえにわ】'!D7,"")</f>
        <v>0</v>
      </c>
      <c r="M17" s="21">
        <f>IFERROR('2-C.恵庭市 【dDeえにわ】'!G7,"")</f>
        <v>0</v>
      </c>
      <c r="N17" s="15">
        <f>IFERROR('2-C.恵庭市 【dDeえにわ】'!M7,"")</f>
        <v>0</v>
      </c>
      <c r="O17" s="583" t="s">
        <v>30</v>
      </c>
      <c r="P17" s="522"/>
      <c r="Q17" s="523"/>
      <c r="R17" s="515"/>
    </row>
    <row r="18" spans="1:18" ht="22.5" customHeight="1">
      <c r="A18" s="3"/>
      <c r="B18" s="20" t="str">
        <f>IF(M18="","",IF(AND(M18&lt;&gt;0,N18&lt;&gt;0),"◎",IF(N18&lt;&gt;0,"△",IF(M18&lt;&gt;0,"○",""))))</f>
        <v/>
      </c>
      <c r="C18" s="751" t="s">
        <v>31</v>
      </c>
      <c r="D18" s="751"/>
      <c r="E18" s="755">
        <f>IFERROR('2-D.苫小牧市 【道新とまこまいイースト】'!L2,"")</f>
        <v>45627</v>
      </c>
      <c r="F18" s="755"/>
      <c r="G18" s="19"/>
      <c r="H18" s="758">
        <f>SUM(J18:K18)</f>
        <v>34185</v>
      </c>
      <c r="I18" s="758"/>
      <c r="J18" s="18">
        <f>IFERROR('2-D.苫小牧市 【道新とまこまいイースト】'!AH43,"")</f>
        <v>15535</v>
      </c>
      <c r="K18" s="17">
        <f>IFERROR('2-D.苫小牧市 【道新とまこまいイースト】'!AH44,"")</f>
        <v>18650</v>
      </c>
      <c r="L18" s="21">
        <f>IFERROR('2-D.苫小牧市 【道新とまこまいイースト】'!D7,"")</f>
        <v>0</v>
      </c>
      <c r="M18" s="21">
        <f>IFERROR('2-D.苫小牧市 【道新とまこまいイースト】'!G7,"")</f>
        <v>0</v>
      </c>
      <c r="N18" s="15">
        <f>IFERROR('2-D.苫小牧市 【道新とまこまいイースト】'!M7,"")</f>
        <v>0</v>
      </c>
      <c r="O18" s="583" t="s">
        <v>30</v>
      </c>
      <c r="P18" s="520"/>
      <c r="Q18" s="521"/>
      <c r="R18" s="515"/>
    </row>
    <row r="19" spans="1:18" ht="22.5" customHeight="1">
      <c r="A19" s="3"/>
      <c r="B19" s="692" t="str">
        <f>IF(M19="","",IF(AND(M19&lt;&gt;0,N19&lt;&gt;0),"◎",IF(N19&lt;&gt;0,"△",IF(M19&lt;&gt;0,"○",""))))</f>
        <v/>
      </c>
      <c r="C19" s="792" t="s">
        <v>32</v>
      </c>
      <c r="D19" s="792"/>
      <c r="E19" s="793" t="str">
        <f>IFERROR('5-E.函館市・北斗市・七飯町 【函館HIT】'!L2,"")</f>
        <v>2024年12月1日(改)</v>
      </c>
      <c r="F19" s="793"/>
      <c r="G19" s="19"/>
      <c r="H19" s="788">
        <f>SUM(J19:K19)</f>
        <v>91300</v>
      </c>
      <c r="I19" s="788"/>
      <c r="J19" s="18">
        <f>IFERROR('5-E.函館市・北斗市・七飯町 【函館HIT】'!AH45,"")</f>
        <v>53990</v>
      </c>
      <c r="K19" s="17">
        <f>IFERROR('5-E.函館市・北斗市・七飯町 【函館HIT】'!AH46,"")</f>
        <v>37310</v>
      </c>
      <c r="L19" s="16">
        <f>IFERROR('5-E.函館市・北斗市・七飯町 【函館HIT】'!D7,"")</f>
        <v>0</v>
      </c>
      <c r="M19" s="21">
        <f>IFERROR('5-E.函館市・北斗市・七飯町 【函館HIT】'!G7,"")</f>
        <v>0</v>
      </c>
      <c r="N19" s="15">
        <f>IFERROR('5-E.函館市・北斗市・七飯町 【函館HIT】'!M7,"")</f>
        <v>0</v>
      </c>
      <c r="O19" s="583" t="s">
        <v>33</v>
      </c>
      <c r="P19" s="520"/>
      <c r="Q19" s="521"/>
      <c r="R19" s="515"/>
    </row>
    <row r="20" spans="1:18" ht="22.5" customHeight="1">
      <c r="A20" s="3"/>
      <c r="B20" s="573" t="str">
        <f>IF(M20="","",IF(AND(M20&lt;&gt;0,N20&lt;&gt;0),"◎",IF(N20&lt;&gt;0,"△",IF(M20&lt;&gt;0,"○",""))))</f>
        <v/>
      </c>
      <c r="C20" s="794" t="s">
        <v>34</v>
      </c>
      <c r="D20" s="794"/>
      <c r="E20" s="793">
        <f>IFERROR('7-F.旭川市・東神楽町 【旭川あかり】'!L2,"")</f>
        <v>45748</v>
      </c>
      <c r="F20" s="793"/>
      <c r="G20" s="23"/>
      <c r="H20" s="798">
        <f>SUM(J20:K20)</f>
        <v>161855</v>
      </c>
      <c r="I20" s="798"/>
      <c r="J20" s="796">
        <f>IFERROR('7-F.旭川市・東神楽町 【旭川あかり】'!AH45,"")</f>
        <v>65140</v>
      </c>
      <c r="K20" s="796">
        <f>IFERROR('7-F.旭川市・東神楽町 【旭川あかり】'!AH46,"")</f>
        <v>96715</v>
      </c>
      <c r="L20" s="22">
        <f>IFERROR('7-F.旭川市・東神楽町 【旭川あかり】'!D7,"")</f>
        <v>0</v>
      </c>
      <c r="M20" s="21">
        <f>IFERROR('7-F.旭川市・東神楽町 【旭川あかり】'!G7,"")</f>
        <v>0</v>
      </c>
      <c r="N20" s="15">
        <f>IFERROR('7-F.旭川市・東神楽町 【旭川あかり】'!M7,"")</f>
        <v>0</v>
      </c>
      <c r="O20" s="583" t="s">
        <v>35</v>
      </c>
      <c r="P20" s="518"/>
      <c r="Q20" s="519" t="s">
        <v>36</v>
      </c>
      <c r="R20" s="515"/>
    </row>
    <row r="21" spans="1:18" ht="22.5" customHeight="1">
      <c r="A21" s="3"/>
      <c r="B21" s="692" t="str">
        <f>IF(L21="","",IF(L21&lt;&gt;0,"●",""))</f>
        <v/>
      </c>
      <c r="C21" s="792" t="s">
        <v>37</v>
      </c>
      <c r="D21" s="792"/>
      <c r="E21" s="793">
        <f>IFERROR('7-F2.旭川市・東神楽町 【旭川全戸】'!L2,"")</f>
        <v>45748</v>
      </c>
      <c r="F21" s="793"/>
      <c r="G21" s="19"/>
      <c r="H21" s="799"/>
      <c r="I21" s="799"/>
      <c r="J21" s="797"/>
      <c r="K21" s="797"/>
      <c r="L21" s="16">
        <f>IFERROR('7-F2.旭川市・東神楽町 【旭川全戸】'!D7,"")</f>
        <v>0</v>
      </c>
      <c r="M21" s="16" t="s">
        <v>38</v>
      </c>
      <c r="N21" s="15" t="s">
        <v>38</v>
      </c>
      <c r="O21" s="583" t="s">
        <v>35</v>
      </c>
      <c r="P21" s="522"/>
      <c r="Q21" s="521"/>
      <c r="R21" s="515"/>
    </row>
    <row r="22" spans="1:18" ht="22.5" customHeight="1">
      <c r="A22" s="3"/>
      <c r="B22" s="20" t="str">
        <f>IF(M22="","",IF(AND(M22&lt;&gt;0,N22&lt;&gt;0),"◎",IF(N22&lt;&gt;0,"△",IF(M22&lt;&gt;0,"○",""))))</f>
        <v/>
      </c>
      <c r="C22" s="790" t="s">
        <v>39</v>
      </c>
      <c r="D22" s="790"/>
      <c r="E22" s="755">
        <f>IFERROR('10-G.釧路市・釧路町 【釧路Fit PRESS】'!L2,"")</f>
        <v>45627</v>
      </c>
      <c r="F22" s="755"/>
      <c r="G22" s="19"/>
      <c r="H22" s="788">
        <f>SUM(J22:K22)</f>
        <v>78920</v>
      </c>
      <c r="I22" s="788"/>
      <c r="J22" s="17">
        <f>IFERROR('10-G.釧路市・釧路町 【釧路Fit PRESS】'!AH44,"")</f>
        <v>32320</v>
      </c>
      <c r="K22" s="17">
        <f>IFERROR('10-G.釧路市・釧路町 【釧路Fit PRESS】'!AH45,"")</f>
        <v>46600</v>
      </c>
      <c r="L22" s="16">
        <f>IFERROR('10-G.釧路市・釧路町 【釧路Fit PRESS】'!D7,"")</f>
        <v>0</v>
      </c>
      <c r="M22" s="16">
        <f>IFERROR('10-G.釧路市・釧路町 【釧路Fit PRESS】'!G7,"")</f>
        <v>0</v>
      </c>
      <c r="N22" s="15">
        <f>IFERROR('10-G.釧路市・釧路町 【釧路Fit PRESS】'!M7,"")</f>
        <v>0</v>
      </c>
      <c r="O22" s="583" t="s">
        <v>40</v>
      </c>
      <c r="P22" s="522"/>
      <c r="Q22" s="521" t="s">
        <v>41</v>
      </c>
      <c r="R22" s="515"/>
    </row>
    <row r="23" spans="1:18" ht="22.5" customHeight="1">
      <c r="A23" s="3"/>
      <c r="B23" s="20" t="str">
        <f>IF(M23="","",IF(AND(M23&lt;&gt;0,N23&lt;&gt;0),"◎",IF(N23&lt;&gt;0,"△",IF(M23&lt;&gt;0,"○",""))))</f>
        <v/>
      </c>
      <c r="C23" s="790" t="s">
        <v>42</v>
      </c>
      <c r="D23" s="790"/>
      <c r="E23" s="755" t="str">
        <f>IFERROR('10-H.中標津町 【なかしべつDパック】'!L2,"")</f>
        <v>2024年12月1日(改)</v>
      </c>
      <c r="F23" s="755"/>
      <c r="G23" s="19"/>
      <c r="H23" s="788">
        <f>SUM(J23:K23)</f>
        <v>10000</v>
      </c>
      <c r="I23" s="788"/>
      <c r="J23" s="18">
        <f>IFERROR('10-H.中標津町 【なかしべつDパック】'!AH44,"")</f>
        <v>3850</v>
      </c>
      <c r="K23" s="17">
        <f>IFERROR('10-H.中標津町 【なかしべつDパック】'!AH45,"")</f>
        <v>6150</v>
      </c>
      <c r="L23" s="16">
        <f>IFERROR('10-H.中標津町 【なかしべつDパック】'!D7,"")</f>
        <v>0</v>
      </c>
      <c r="M23" s="16">
        <f>IFERROR('10-H.中標津町 【なかしべつDパック】'!G7,"")</f>
        <v>0</v>
      </c>
      <c r="N23" s="15">
        <f>IFERROR('10-H.中標津町 【なかしべつDパック】'!M7,"")</f>
        <v>0</v>
      </c>
      <c r="O23" s="583" t="s">
        <v>43</v>
      </c>
      <c r="P23" s="522"/>
      <c r="Q23" s="521"/>
      <c r="R23" s="515"/>
    </row>
    <row r="24" spans="1:18" ht="22.5" customHeight="1" thickBot="1">
      <c r="A24" s="3"/>
      <c r="B24" s="14" t="str">
        <f>IF(L24="","",IF(L24&lt;&gt;0,"●",""))</f>
        <v/>
      </c>
      <c r="C24" s="800" t="s">
        <v>44</v>
      </c>
      <c r="D24" s="800"/>
      <c r="E24" s="801">
        <f>IFERROR('11-I.帯広市・幕別町・音更町・芽室町 【帯広EX】'!L2,"")</f>
        <v>45748</v>
      </c>
      <c r="F24" s="801"/>
      <c r="G24" s="13"/>
      <c r="H24" s="791">
        <f>SUM(J24:J24)</f>
        <v>104560</v>
      </c>
      <c r="I24" s="791"/>
      <c r="J24" s="795">
        <f>IFERROR('11-I.帯広市・幕別町・音更町・芽室町 【帯広EX】'!AH46,"")</f>
        <v>104560</v>
      </c>
      <c r="K24" s="795"/>
      <c r="L24" s="12">
        <f>IFERROR('11-I.帯広市・幕別町・音更町・芽室町 【帯広EX】'!D7,"")</f>
        <v>0</v>
      </c>
      <c r="M24" s="12" t="s">
        <v>38</v>
      </c>
      <c r="N24" s="11" t="s">
        <v>38</v>
      </c>
      <c r="O24" s="581" t="s">
        <v>30</v>
      </c>
      <c r="P24" s="524"/>
      <c r="Q24" s="525"/>
      <c r="R24" s="515"/>
    </row>
    <row r="25" spans="1:18" ht="22.5" customHeight="1">
      <c r="A25" s="3"/>
      <c r="B25" s="3"/>
      <c r="C25" s="4"/>
      <c r="D25" s="3"/>
      <c r="E25" s="10"/>
      <c r="F25" s="5" t="s">
        <v>45</v>
      </c>
      <c r="G25" s="789">
        <f>SUM(H16:I24)</f>
        <v>1316365</v>
      </c>
      <c r="H25" s="789"/>
      <c r="I25" s="789"/>
      <c r="J25" s="9">
        <f>SUM(J16:J21,J22:J23)</f>
        <v>462650</v>
      </c>
      <c r="K25" s="9">
        <f>SUM(K16:K21,K22:K23)</f>
        <v>749155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46</v>
      </c>
      <c r="L26" s="4"/>
      <c r="M26" s="4"/>
      <c r="N26" s="4"/>
      <c r="O26" s="3"/>
      <c r="P26" s="3"/>
      <c r="Q26" s="3"/>
      <c r="R26" s="3"/>
    </row>
    <row r="27" spans="1:18" ht="22.5" customHeight="1">
      <c r="J27" s="1"/>
      <c r="K27" s="1"/>
    </row>
    <row r="28" spans="1:18" ht="22.5" customHeight="1"/>
    <row r="29" spans="1:18" ht="22.5" customHeight="1"/>
  </sheetData>
  <sheetProtection algorithmName="SHA-512" hashValue="Ha4zuBWq6WUFoc3HNhexEpHo/5zBSRDbi9XCcCBejpbfof+Ydf1j2Dlx0xKBhfWiv75+WD5Fty5Ub0tCu80Srw==" saltValue="Dizixb0duuPTBTET010sFA==" spinCount="100000" sheet="1" scenarios="1" formatCells="0" autoFilter="0"/>
  <mergeCells count="46">
    <mergeCell ref="J24:K24"/>
    <mergeCell ref="J20:J21"/>
    <mergeCell ref="K20:K21"/>
    <mergeCell ref="H20:I21"/>
    <mergeCell ref="C24:D24"/>
    <mergeCell ref="E24:F24"/>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P4:Q4"/>
    <mergeCell ref="O13:Q13"/>
    <mergeCell ref="C2:G2"/>
    <mergeCell ref="E4:I4"/>
    <mergeCell ref="L4:O4"/>
    <mergeCell ref="D6:K6"/>
    <mergeCell ref="D7:F7"/>
    <mergeCell ref="J2:K2"/>
    <mergeCell ref="D8:F8"/>
    <mergeCell ref="D9:F9"/>
    <mergeCell ref="D10:I10"/>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s>
  <phoneticPr fontId="3"/>
  <dataValidations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640625" defaultRowHeight="18"/>
  <cols>
    <col min="1" max="1" width="9.1640625" style="542" customWidth="1"/>
    <col min="2" max="2" width="25.1640625" style="543" customWidth="1"/>
    <col min="3" max="3" width="29.4140625" style="543" customWidth="1"/>
    <col min="4" max="4" width="38.33203125" style="543" customWidth="1"/>
    <col min="5" max="5" width="20" style="543" customWidth="1"/>
    <col min="6" max="6" width="26.1640625" style="543" customWidth="1"/>
    <col min="7" max="8" width="16" style="543" customWidth="1"/>
    <col min="9" max="10" width="8.6640625" style="544"/>
    <col min="11" max="11" width="15.6640625" style="544" customWidth="1"/>
    <col min="12" max="12" width="36.1640625" style="545" customWidth="1"/>
    <col min="13" max="13" width="17.58203125" customWidth="1"/>
  </cols>
  <sheetData>
    <row r="1" spans="1:12" ht="22.5">
      <c r="A1" s="736" t="s">
        <v>697</v>
      </c>
      <c r="L1" s="746" t="s">
        <v>707</v>
      </c>
    </row>
    <row r="3" spans="1:12" ht="18" customHeight="1">
      <c r="A3" s="802" t="s">
        <v>47</v>
      </c>
      <c r="B3" s="802" t="s">
        <v>48</v>
      </c>
      <c r="C3" s="802" t="s">
        <v>49</v>
      </c>
      <c r="D3" s="802" t="s">
        <v>679</v>
      </c>
      <c r="E3" s="802"/>
      <c r="F3" s="802"/>
      <c r="G3" s="802" t="s">
        <v>50</v>
      </c>
      <c r="H3" s="802"/>
      <c r="I3" s="806" t="s">
        <v>51</v>
      </c>
      <c r="J3" s="807"/>
      <c r="K3" s="808"/>
      <c r="L3" s="802" t="s">
        <v>52</v>
      </c>
    </row>
    <row r="4" spans="1:12" ht="36" customHeight="1">
      <c r="A4" s="802"/>
      <c r="B4" s="802"/>
      <c r="C4" s="802"/>
      <c r="D4" s="550" t="s">
        <v>53</v>
      </c>
      <c r="E4" s="550" t="s">
        <v>54</v>
      </c>
      <c r="F4" s="550" t="s">
        <v>667</v>
      </c>
      <c r="G4" s="550" t="s">
        <v>680</v>
      </c>
      <c r="H4" s="550" t="s">
        <v>55</v>
      </c>
      <c r="I4" s="809"/>
      <c r="J4" s="810"/>
      <c r="K4" s="811"/>
      <c r="L4" s="802"/>
    </row>
    <row r="5" spans="1:12" ht="90" customHeight="1">
      <c r="A5" s="537" t="s">
        <v>56</v>
      </c>
      <c r="B5" s="538" t="s">
        <v>57</v>
      </c>
      <c r="C5" s="546" t="s">
        <v>58</v>
      </c>
      <c r="D5" s="699" t="s">
        <v>676</v>
      </c>
      <c r="E5" s="551" t="s">
        <v>59</v>
      </c>
      <c r="F5" s="551" t="s">
        <v>665</v>
      </c>
      <c r="G5" s="552" t="s">
        <v>666</v>
      </c>
      <c r="H5" s="552" t="s">
        <v>60</v>
      </c>
      <c r="I5" s="803" t="s">
        <v>61</v>
      </c>
      <c r="J5" s="804"/>
      <c r="K5" s="805"/>
      <c r="L5" s="552" t="s">
        <v>661</v>
      </c>
    </row>
    <row r="6" spans="1:12" ht="90" customHeight="1">
      <c r="A6" s="539" t="s">
        <v>63</v>
      </c>
      <c r="B6" s="540" t="s">
        <v>64</v>
      </c>
      <c r="C6" s="547" t="s">
        <v>65</v>
      </c>
      <c r="D6" s="699" t="s">
        <v>677</v>
      </c>
      <c r="E6" s="553" t="s">
        <v>59</v>
      </c>
      <c r="F6" s="554" t="s">
        <v>665</v>
      </c>
      <c r="G6" s="552" t="s">
        <v>666</v>
      </c>
      <c r="H6" s="554" t="s">
        <v>60</v>
      </c>
      <c r="I6" s="803" t="s">
        <v>62</v>
      </c>
      <c r="J6" s="804"/>
      <c r="K6" s="805"/>
      <c r="L6" s="554"/>
    </row>
    <row r="7" spans="1:12" ht="90" customHeight="1">
      <c r="A7" s="539" t="s">
        <v>66</v>
      </c>
      <c r="B7" s="540" t="s">
        <v>67</v>
      </c>
      <c r="C7" s="547" t="s">
        <v>68</v>
      </c>
      <c r="D7" s="699" t="s">
        <v>678</v>
      </c>
      <c r="E7" s="553" t="s">
        <v>59</v>
      </c>
      <c r="F7" s="553" t="s">
        <v>668</v>
      </c>
      <c r="G7" s="554" t="s">
        <v>669</v>
      </c>
      <c r="H7" s="554" t="s">
        <v>69</v>
      </c>
      <c r="I7" s="803" t="s">
        <v>62</v>
      </c>
      <c r="J7" s="804"/>
      <c r="K7" s="805"/>
      <c r="L7" s="554" t="s">
        <v>670</v>
      </c>
    </row>
    <row r="8" spans="1:12" ht="90" customHeight="1">
      <c r="A8" s="539" t="s">
        <v>70</v>
      </c>
      <c r="B8" s="540" t="s">
        <v>71</v>
      </c>
      <c r="C8" s="547" t="s">
        <v>72</v>
      </c>
      <c r="D8" s="553" t="s">
        <v>671</v>
      </c>
      <c r="E8" s="697" t="s">
        <v>672</v>
      </c>
      <c r="F8" s="698" t="s">
        <v>673</v>
      </c>
      <c r="G8" s="554" t="s">
        <v>669</v>
      </c>
      <c r="H8" s="554" t="s">
        <v>73</v>
      </c>
      <c r="I8" s="803" t="s">
        <v>62</v>
      </c>
      <c r="J8" s="804"/>
      <c r="K8" s="805"/>
      <c r="L8" s="700" t="s">
        <v>674</v>
      </c>
    </row>
    <row r="9" spans="1:12" ht="90" customHeight="1">
      <c r="A9" s="560" t="s">
        <v>74</v>
      </c>
      <c r="B9" s="813" t="s">
        <v>75</v>
      </c>
      <c r="C9" s="548" t="s">
        <v>76</v>
      </c>
      <c r="D9" s="747" t="s">
        <v>712</v>
      </c>
      <c r="E9" s="747" t="s">
        <v>78</v>
      </c>
      <c r="F9" s="747" t="s">
        <v>713</v>
      </c>
      <c r="G9" s="748" t="s">
        <v>714</v>
      </c>
      <c r="H9" s="748" t="s">
        <v>715</v>
      </c>
      <c r="I9" s="814" t="s">
        <v>62</v>
      </c>
      <c r="J9" s="815"/>
      <c r="K9" s="816"/>
      <c r="L9" s="555"/>
    </row>
    <row r="10" spans="1:12" ht="90" customHeight="1">
      <c r="A10" s="561" t="s">
        <v>79</v>
      </c>
      <c r="B10" s="813"/>
      <c r="C10" s="549" t="s">
        <v>80</v>
      </c>
      <c r="D10" s="749" t="s">
        <v>716</v>
      </c>
      <c r="E10" s="749" t="s">
        <v>81</v>
      </c>
      <c r="F10" s="749" t="s">
        <v>713</v>
      </c>
      <c r="G10" s="750" t="s">
        <v>717</v>
      </c>
      <c r="H10" s="750" t="s">
        <v>715</v>
      </c>
      <c r="I10" s="817" t="s">
        <v>82</v>
      </c>
      <c r="J10" s="818"/>
      <c r="K10" s="819"/>
      <c r="L10" s="556" t="s">
        <v>83</v>
      </c>
    </row>
    <row r="11" spans="1:12" ht="90" customHeight="1">
      <c r="A11" s="541" t="s">
        <v>84</v>
      </c>
      <c r="B11" s="540" t="s">
        <v>85</v>
      </c>
      <c r="C11" s="547" t="s">
        <v>86</v>
      </c>
      <c r="D11" s="553" t="s">
        <v>77</v>
      </c>
      <c r="E11" s="553" t="s">
        <v>78</v>
      </c>
      <c r="F11" s="553" t="s">
        <v>87</v>
      </c>
      <c r="G11" s="554" t="s">
        <v>669</v>
      </c>
      <c r="H11" s="554" t="s">
        <v>73</v>
      </c>
      <c r="I11" s="803" t="s">
        <v>62</v>
      </c>
      <c r="J11" s="804"/>
      <c r="K11" s="805"/>
      <c r="L11" s="554" t="s">
        <v>88</v>
      </c>
    </row>
    <row r="12" spans="1:12" ht="90" customHeight="1">
      <c r="A12" s="541" t="s">
        <v>89</v>
      </c>
      <c r="B12" s="540" t="s">
        <v>90</v>
      </c>
      <c r="C12" s="547" t="s">
        <v>91</v>
      </c>
      <c r="D12" s="553" t="s">
        <v>92</v>
      </c>
      <c r="E12" s="553" t="s">
        <v>93</v>
      </c>
      <c r="F12" s="553" t="s">
        <v>94</v>
      </c>
      <c r="G12" s="554" t="s">
        <v>675</v>
      </c>
      <c r="H12" s="554" t="s">
        <v>659</v>
      </c>
      <c r="I12" s="803" t="s">
        <v>95</v>
      </c>
      <c r="J12" s="804"/>
      <c r="K12" s="805"/>
      <c r="L12" s="554" t="s">
        <v>96</v>
      </c>
    </row>
    <row r="13" spans="1:12" ht="90" customHeight="1">
      <c r="A13" s="539" t="s">
        <v>97</v>
      </c>
      <c r="B13" s="540" t="s">
        <v>98</v>
      </c>
      <c r="C13" s="547" t="s">
        <v>99</v>
      </c>
      <c r="D13" s="552" t="s">
        <v>702</v>
      </c>
      <c r="E13" s="551" t="s">
        <v>703</v>
      </c>
      <c r="F13" s="551" t="s">
        <v>696</v>
      </c>
      <c r="G13" s="554" t="s">
        <v>669</v>
      </c>
      <c r="H13" s="554" t="s">
        <v>73</v>
      </c>
      <c r="I13" s="803" t="s">
        <v>62</v>
      </c>
      <c r="J13" s="804"/>
      <c r="K13" s="805"/>
      <c r="L13" s="554" t="s">
        <v>704</v>
      </c>
    </row>
    <row r="14" spans="1:12">
      <c r="A14"/>
      <c r="B14"/>
      <c r="C14"/>
      <c r="D14"/>
      <c r="E14"/>
      <c r="F14"/>
      <c r="G14"/>
      <c r="H14"/>
      <c r="I14"/>
      <c r="J14"/>
      <c r="K14"/>
      <c r="L14"/>
    </row>
    <row r="15" spans="1:12" ht="20">
      <c r="A15" s="820" t="s">
        <v>699</v>
      </c>
      <c r="B15" s="820"/>
      <c r="C15" s="820"/>
      <c r="D15" s="820"/>
      <c r="E15" s="820"/>
      <c r="F15" s="820"/>
      <c r="G15" s="820"/>
      <c r="H15" s="820"/>
      <c r="I15" s="820"/>
      <c r="J15" s="820"/>
      <c r="K15" s="820"/>
      <c r="L15" s="820"/>
    </row>
    <row r="16" spans="1:12" ht="20">
      <c r="A16" s="812" t="s">
        <v>681</v>
      </c>
      <c r="B16" s="812"/>
      <c r="C16" s="812"/>
      <c r="D16" s="812"/>
      <c r="E16" s="812"/>
      <c r="F16" s="812"/>
      <c r="G16" s="812"/>
      <c r="H16" s="812"/>
      <c r="I16" s="812"/>
      <c r="J16" s="812"/>
      <c r="K16" s="812"/>
      <c r="L16" s="812"/>
    </row>
    <row r="17" spans="1:12" ht="19.75" customHeight="1">
      <c r="A17" s="812" t="s">
        <v>663</v>
      </c>
      <c r="B17" s="812"/>
      <c r="C17" s="812"/>
      <c r="D17" s="812"/>
      <c r="E17" s="812"/>
      <c r="F17" s="812"/>
      <c r="G17" s="812"/>
      <c r="H17" s="812"/>
      <c r="I17" s="812"/>
      <c r="J17" s="812"/>
      <c r="K17" s="812"/>
      <c r="L17" s="812"/>
    </row>
    <row r="18" spans="1:12" ht="20">
      <c r="A18" s="812" t="s">
        <v>664</v>
      </c>
      <c r="B18" s="812"/>
      <c r="C18" s="812"/>
      <c r="D18" s="812"/>
      <c r="E18" s="812"/>
      <c r="F18" s="812"/>
      <c r="G18" s="812"/>
      <c r="H18" s="812"/>
      <c r="I18" s="812"/>
      <c r="J18" s="812"/>
      <c r="K18" s="812"/>
      <c r="L18" s="812"/>
    </row>
  </sheetData>
  <sheetProtection algorithmName="SHA-512" hashValue="HW1YVW7l8xHydjAitkjR/x2nHPD/i2PC5mhL7bI7+8w3sdGbg511/mFeFGI80GR0Up4L3EbRH79lDIECQRy9RQ==" saltValue="KpYM9ujfw1uAhJYzyFWFIg==" spinCount="100000" sheet="1" scenarios="1" formatCells="0" autoFilter="0"/>
  <mergeCells count="21">
    <mergeCell ref="A17:L17"/>
    <mergeCell ref="A18:L18"/>
    <mergeCell ref="B9:B10"/>
    <mergeCell ref="I9:K9"/>
    <mergeCell ref="I10:K10"/>
    <mergeCell ref="A16:L16"/>
    <mergeCell ref="I11:K11"/>
    <mergeCell ref="I12:K12"/>
    <mergeCell ref="I13:K13"/>
    <mergeCell ref="A15:L15"/>
    <mergeCell ref="L3:L4"/>
    <mergeCell ref="I5:K5"/>
    <mergeCell ref="I7:K7"/>
    <mergeCell ref="I6:K6"/>
    <mergeCell ref="I8:K8"/>
    <mergeCell ref="I3:K4"/>
    <mergeCell ref="A3:A4"/>
    <mergeCell ref="B3:B4"/>
    <mergeCell ref="C3:C4"/>
    <mergeCell ref="D3:F3"/>
    <mergeCell ref="G3:H3"/>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0.082031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853" t="s">
        <v>100</v>
      </c>
      <c r="B2" s="854"/>
      <c r="C2" s="855" t="s">
        <v>101</v>
      </c>
      <c r="D2" s="856"/>
      <c r="E2" s="856"/>
      <c r="F2" s="856"/>
      <c r="G2" s="854"/>
      <c r="H2" s="157"/>
      <c r="I2" s="52"/>
      <c r="J2" s="156"/>
      <c r="K2" s="156"/>
      <c r="L2" s="872">
        <v>45748</v>
      </c>
      <c r="M2" s="872"/>
      <c r="N2" s="155" t="s">
        <v>102</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66" t="s">
        <v>106</v>
      </c>
      <c r="E4" s="858"/>
      <c r="F4" s="869"/>
      <c r="G4" s="866" t="s">
        <v>107</v>
      </c>
      <c r="H4" s="858"/>
      <c r="I4" s="858"/>
      <c r="J4" s="858"/>
      <c r="K4" s="858"/>
      <c r="L4" s="858"/>
      <c r="M4" s="858"/>
      <c r="N4" s="858"/>
      <c r="O4" s="858"/>
      <c r="P4" s="858"/>
      <c r="Q4" s="858"/>
      <c r="R4" s="858"/>
      <c r="S4" s="858"/>
      <c r="T4" s="858"/>
      <c r="U4" s="857" t="s">
        <v>108</v>
      </c>
      <c r="V4" s="858"/>
      <c r="W4" s="858"/>
      <c r="X4" s="866" t="s">
        <v>109</v>
      </c>
      <c r="Y4" s="858"/>
      <c r="Z4" s="883"/>
      <c r="AA4" s="148" t="s">
        <v>3</v>
      </c>
      <c r="AB4" s="147"/>
      <c r="AC4" s="147"/>
      <c r="AD4" s="877" t="s">
        <v>110</v>
      </c>
      <c r="AE4" s="877"/>
      <c r="AF4" s="877"/>
      <c r="AG4" s="877"/>
      <c r="AH4" s="146" t="s">
        <v>111</v>
      </c>
      <c r="AI4" s="61"/>
      <c r="AJ4" s="61"/>
      <c r="AK4" s="61"/>
      <c r="AL4" s="61"/>
    </row>
    <row r="5" spans="1:38" ht="24.75" customHeight="1" thickBot="1">
      <c r="A5" s="829"/>
      <c r="B5" s="830"/>
      <c r="C5" s="831"/>
      <c r="D5" s="870"/>
      <c r="E5" s="871"/>
      <c r="F5" s="871"/>
      <c r="G5" s="848">
        <f>表紙!D6</f>
        <v>0</v>
      </c>
      <c r="H5" s="849"/>
      <c r="I5" s="849"/>
      <c r="J5" s="849"/>
      <c r="K5" s="849"/>
      <c r="L5" s="849"/>
      <c r="M5" s="849"/>
      <c r="N5" s="849"/>
      <c r="O5" s="849"/>
      <c r="P5" s="849"/>
      <c r="Q5" s="849"/>
      <c r="R5" s="849"/>
      <c r="S5" s="849"/>
      <c r="T5" s="850"/>
      <c r="U5" s="864">
        <f>表紙!D7</f>
        <v>0</v>
      </c>
      <c r="V5" s="865"/>
      <c r="W5" s="865"/>
      <c r="X5" s="859">
        <f>表紙!D8</f>
        <v>0</v>
      </c>
      <c r="Y5" s="860"/>
      <c r="Z5" s="861"/>
      <c r="AA5" s="145">
        <f>表紙!K4</f>
        <v>0</v>
      </c>
      <c r="AB5" s="144"/>
      <c r="AC5" s="144"/>
      <c r="AD5" s="880">
        <f>表紙!L4</f>
        <v>0</v>
      </c>
      <c r="AE5" s="881"/>
      <c r="AF5" s="881"/>
      <c r="AG5" s="882"/>
      <c r="AH5" s="143">
        <f>表紙!P4</f>
        <v>0</v>
      </c>
      <c r="AI5" s="66"/>
      <c r="AJ5" s="846" t="s">
        <v>112</v>
      </c>
      <c r="AK5" s="846"/>
      <c r="AL5" s="846"/>
    </row>
    <row r="6" spans="1:38" ht="13.5" customHeight="1" thickTop="1">
      <c r="A6" s="142" t="s">
        <v>113</v>
      </c>
      <c r="B6" s="141"/>
      <c r="C6" s="140"/>
      <c r="D6" s="873" t="s">
        <v>114</v>
      </c>
      <c r="E6" s="874"/>
      <c r="F6" s="875"/>
      <c r="G6" s="873" t="s">
        <v>115</v>
      </c>
      <c r="H6" s="874"/>
      <c r="I6" s="874"/>
      <c r="J6" s="874"/>
      <c r="K6" s="874"/>
      <c r="L6" s="875"/>
      <c r="M6" s="876" t="s">
        <v>116</v>
      </c>
      <c r="N6" s="862"/>
      <c r="O6" s="862" t="s">
        <v>117</v>
      </c>
      <c r="P6" s="862"/>
      <c r="Q6" s="862"/>
      <c r="R6" s="862"/>
      <c r="S6" s="862"/>
      <c r="T6" s="862"/>
      <c r="U6" s="862"/>
      <c r="V6" s="863"/>
      <c r="W6" s="139"/>
      <c r="X6" s="866" t="s">
        <v>118</v>
      </c>
      <c r="Y6" s="858"/>
      <c r="Z6" s="858"/>
      <c r="AA6" s="886" t="s">
        <v>119</v>
      </c>
      <c r="AB6" s="887"/>
      <c r="AC6" s="887"/>
      <c r="AD6" s="887"/>
      <c r="AE6" s="887"/>
      <c r="AF6" s="887"/>
      <c r="AG6" s="887"/>
      <c r="AH6" s="888"/>
      <c r="AI6" s="61"/>
      <c r="AJ6" s="61"/>
      <c r="AK6" s="61"/>
      <c r="AL6" s="61"/>
    </row>
    <row r="7" spans="1:38" ht="24.75" customHeight="1" thickBot="1">
      <c r="A7" s="829"/>
      <c r="B7" s="894"/>
      <c r="C7" s="895"/>
      <c r="D7" s="832">
        <f>SUM(G7,'1-A2.札幌・北広島・石狩市 【dDe】'!G7)</f>
        <v>0</v>
      </c>
      <c r="E7" s="833"/>
      <c r="F7" s="834"/>
      <c r="G7" s="832">
        <f>SUM(M7,O7)</f>
        <v>0</v>
      </c>
      <c r="H7" s="833"/>
      <c r="I7" s="833"/>
      <c r="J7" s="833"/>
      <c r="K7" s="833"/>
      <c r="L7" s="834"/>
      <c r="M7" s="893">
        <f>SUM(M11:M36,AG11:AG29)</f>
        <v>0</v>
      </c>
      <c r="N7" s="842"/>
      <c r="O7" s="842">
        <f>SUM(N11:N36,AH11:AH29)</f>
        <v>0</v>
      </c>
      <c r="P7" s="842"/>
      <c r="Q7" s="842"/>
      <c r="R7" s="842"/>
      <c r="S7" s="842"/>
      <c r="T7" s="842"/>
      <c r="U7" s="842"/>
      <c r="V7" s="843"/>
      <c r="W7" s="138"/>
      <c r="X7" s="878">
        <f>表紙!D9</f>
        <v>0</v>
      </c>
      <c r="Y7" s="879"/>
      <c r="Z7" s="879"/>
      <c r="AA7" s="884">
        <f>表紙!D10</f>
        <v>0</v>
      </c>
      <c r="AB7" s="865"/>
      <c r="AC7" s="865"/>
      <c r="AD7" s="865"/>
      <c r="AE7" s="865"/>
      <c r="AF7" s="865"/>
      <c r="AG7" s="865"/>
      <c r="AH7" s="885"/>
      <c r="AI7" s="52"/>
      <c r="AJ7" s="846" t="s">
        <v>120</v>
      </c>
      <c r="AK7" s="846"/>
      <c r="AL7" s="846"/>
    </row>
    <row r="8" spans="1:38" ht="11"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4" t="s">
        <v>121</v>
      </c>
      <c r="B9" s="585"/>
      <c r="C9" s="585"/>
      <c r="D9" s="585"/>
      <c r="E9" s="585"/>
      <c r="F9" s="585"/>
      <c r="G9" s="585"/>
      <c r="H9" s="67"/>
      <c r="I9" s="132"/>
      <c r="J9" s="132"/>
      <c r="K9" s="132"/>
      <c r="L9" s="67"/>
      <c r="M9" s="131" t="s">
        <v>122</v>
      </c>
      <c r="N9" s="130">
        <f>SUM(M7,'1-A2.札幌・北広島・石狩市 【dDe】'!M7)</f>
        <v>0</v>
      </c>
      <c r="O9" s="896" t="s">
        <v>123</v>
      </c>
      <c r="P9" s="896"/>
      <c r="Q9" s="896"/>
      <c r="R9" s="896"/>
      <c r="S9" s="896"/>
      <c r="T9" s="896"/>
      <c r="U9" s="847">
        <f>SUM(O7,'1-A2.札幌・北広島・石狩市 【dDe】'!O7)</f>
        <v>0</v>
      </c>
      <c r="V9" s="847"/>
      <c r="W9" s="67"/>
      <c r="X9" s="67"/>
      <c r="Y9" s="67"/>
      <c r="Z9" s="67"/>
      <c r="AA9" s="67"/>
      <c r="AB9" s="67"/>
      <c r="AC9" s="67"/>
      <c r="AD9" s="67"/>
      <c r="AE9" s="67"/>
      <c r="AF9" s="67"/>
      <c r="AG9" s="67"/>
      <c r="AH9" s="67"/>
      <c r="AI9" s="61"/>
      <c r="AJ9" s="61"/>
      <c r="AK9" s="61"/>
      <c r="AL9" s="61"/>
    </row>
    <row r="10" spans="1:38" ht="15.75" customHeight="1">
      <c r="A10" s="835" t="s">
        <v>124</v>
      </c>
      <c r="B10" s="836"/>
      <c r="C10" s="837" t="s">
        <v>125</v>
      </c>
      <c r="D10" s="836"/>
      <c r="E10" s="462" t="s">
        <v>126</v>
      </c>
      <c r="F10" s="125" t="s">
        <v>127</v>
      </c>
      <c r="G10" s="126" t="s">
        <v>128</v>
      </c>
      <c r="H10" s="121" t="s">
        <v>129</v>
      </c>
      <c r="I10" s="129"/>
      <c r="J10" s="129"/>
      <c r="K10" s="128"/>
      <c r="L10" s="127" t="s">
        <v>130</v>
      </c>
      <c r="M10" s="120" t="s">
        <v>131</v>
      </c>
      <c r="N10" s="119" t="s">
        <v>132</v>
      </c>
      <c r="O10" s="61"/>
      <c r="P10" s="61"/>
      <c r="Q10" s="61"/>
      <c r="R10" s="61"/>
      <c r="S10" s="61"/>
      <c r="T10" s="61"/>
      <c r="U10" s="835" t="s">
        <v>124</v>
      </c>
      <c r="V10" s="836"/>
      <c r="W10" s="837" t="s">
        <v>125</v>
      </c>
      <c r="X10" s="836"/>
      <c r="Y10" s="462"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67" t="s">
        <v>134</v>
      </c>
      <c r="B11" s="892"/>
      <c r="C11" s="844">
        <v>1010</v>
      </c>
      <c r="D11" s="845"/>
      <c r="E11" s="509" t="s">
        <v>135</v>
      </c>
      <c r="F11" s="486">
        <v>4380</v>
      </c>
      <c r="G11" s="89">
        <v>5300</v>
      </c>
      <c r="H11" s="108" t="s">
        <v>136</v>
      </c>
      <c r="I11" s="118"/>
      <c r="J11" s="118"/>
      <c r="K11" s="117"/>
      <c r="L11" s="85">
        <f>SUM(M11,N11)</f>
        <v>0</v>
      </c>
      <c r="M11" s="116"/>
      <c r="N11" s="103"/>
      <c r="O11" s="71" t="s">
        <v>137</v>
      </c>
      <c r="P11" s="61"/>
      <c r="Q11" s="68"/>
      <c r="R11" s="66"/>
      <c r="S11" s="61"/>
      <c r="T11" s="61"/>
      <c r="U11" s="867" t="s">
        <v>134</v>
      </c>
      <c r="V11" s="868"/>
      <c r="W11" s="844">
        <v>3020</v>
      </c>
      <c r="X11" s="845"/>
      <c r="Y11" s="509" t="s">
        <v>138</v>
      </c>
      <c r="Z11" s="486">
        <v>3120</v>
      </c>
      <c r="AA11" s="89">
        <v>3970</v>
      </c>
      <c r="AB11" s="101" t="s">
        <v>139</v>
      </c>
      <c r="AC11" s="100"/>
      <c r="AD11" s="100"/>
      <c r="AE11" s="100"/>
      <c r="AF11" s="99">
        <f t="shared" ref="AF11:AF29" si="0">SUM(AG11,AH11)</f>
        <v>0</v>
      </c>
      <c r="AG11" s="116"/>
      <c r="AH11" s="83"/>
      <c r="AI11" s="71" t="s">
        <v>140</v>
      </c>
      <c r="AJ11" s="66"/>
      <c r="AK11" s="61"/>
      <c r="AL11" s="61"/>
    </row>
    <row r="12" spans="1:38" ht="15.75" customHeight="1">
      <c r="A12" s="838" t="s">
        <v>141</v>
      </c>
      <c r="B12" s="839"/>
      <c r="C12" s="823">
        <v>1020</v>
      </c>
      <c r="D12" s="824"/>
      <c r="E12" s="508" t="s">
        <v>142</v>
      </c>
      <c r="F12" s="486">
        <v>7010</v>
      </c>
      <c r="G12" s="89">
        <v>6350</v>
      </c>
      <c r="H12" s="88" t="s">
        <v>143</v>
      </c>
      <c r="I12" s="87"/>
      <c r="J12" s="87"/>
      <c r="K12" s="86"/>
      <c r="L12" s="85">
        <f>SUM(M12,N12)</f>
        <v>0</v>
      </c>
      <c r="M12" s="84"/>
      <c r="N12" s="83"/>
      <c r="O12" s="71" t="s">
        <v>137</v>
      </c>
      <c r="P12" s="61"/>
      <c r="Q12" s="68"/>
      <c r="R12" s="66"/>
      <c r="S12" s="61"/>
      <c r="T12" s="61"/>
      <c r="U12" s="838" t="s">
        <v>144</v>
      </c>
      <c r="V12" s="839"/>
      <c r="W12" s="823">
        <v>3030</v>
      </c>
      <c r="X12" s="824"/>
      <c r="Y12" s="508" t="s">
        <v>145</v>
      </c>
      <c r="Z12" s="486">
        <v>2930</v>
      </c>
      <c r="AA12" s="102">
        <v>3950</v>
      </c>
      <c r="AB12" s="101" t="s">
        <v>146</v>
      </c>
      <c r="AC12" s="100"/>
      <c r="AD12" s="100"/>
      <c r="AE12" s="100"/>
      <c r="AF12" s="99">
        <f t="shared" si="0"/>
        <v>0</v>
      </c>
      <c r="AG12" s="84"/>
      <c r="AH12" s="83"/>
      <c r="AI12" s="71" t="s">
        <v>140</v>
      </c>
      <c r="AJ12" s="66"/>
      <c r="AK12" s="61"/>
      <c r="AL12" s="61"/>
    </row>
    <row r="13" spans="1:38" ht="15.75" customHeight="1">
      <c r="A13" s="838"/>
      <c r="B13" s="839"/>
      <c r="C13" s="840">
        <v>1025</v>
      </c>
      <c r="D13" s="841"/>
      <c r="E13" s="510" t="s">
        <v>147</v>
      </c>
      <c r="F13" s="851" t="s">
        <v>148</v>
      </c>
      <c r="G13" s="851"/>
      <c r="H13" s="851"/>
      <c r="I13" s="851"/>
      <c r="J13" s="851"/>
      <c r="K13" s="851"/>
      <c r="L13" s="851"/>
      <c r="M13" s="851"/>
      <c r="N13" s="852"/>
      <c r="O13" s="71" t="s">
        <v>137</v>
      </c>
      <c r="P13" s="61"/>
      <c r="Q13" s="68"/>
      <c r="R13" s="66"/>
      <c r="S13" s="61"/>
      <c r="T13" s="61"/>
      <c r="U13" s="838"/>
      <c r="V13" s="839"/>
      <c r="W13" s="823">
        <v>3040</v>
      </c>
      <c r="X13" s="824"/>
      <c r="Y13" s="508" t="s">
        <v>149</v>
      </c>
      <c r="Z13" s="486">
        <v>2990</v>
      </c>
      <c r="AA13" s="102">
        <v>9700</v>
      </c>
      <c r="AB13" s="101" t="s">
        <v>150</v>
      </c>
      <c r="AC13" s="100"/>
      <c r="AD13" s="100"/>
      <c r="AE13" s="100"/>
      <c r="AF13" s="99">
        <f t="shared" si="0"/>
        <v>0</v>
      </c>
      <c r="AG13" s="84"/>
      <c r="AH13" s="83"/>
      <c r="AI13" s="71" t="s">
        <v>140</v>
      </c>
      <c r="AJ13" s="66"/>
      <c r="AK13" s="61"/>
      <c r="AL13" s="61"/>
    </row>
    <row r="14" spans="1:38" ht="15.75" customHeight="1">
      <c r="A14" s="838"/>
      <c r="B14" s="839"/>
      <c r="C14" s="823">
        <v>1040</v>
      </c>
      <c r="D14" s="824"/>
      <c r="E14" s="508" t="s">
        <v>151</v>
      </c>
      <c r="F14" s="486">
        <v>2300</v>
      </c>
      <c r="G14" s="89">
        <v>5400</v>
      </c>
      <c r="H14" s="88" t="s">
        <v>152</v>
      </c>
      <c r="I14" s="87"/>
      <c r="J14" s="87"/>
      <c r="K14" s="86"/>
      <c r="L14" s="85">
        <f t="shared" ref="L14:L22" si="1">SUM(M14,N14)</f>
        <v>0</v>
      </c>
      <c r="M14" s="84"/>
      <c r="N14" s="83"/>
      <c r="O14" s="71" t="s">
        <v>137</v>
      </c>
      <c r="P14" s="61"/>
      <c r="Q14" s="68"/>
      <c r="R14" s="66"/>
      <c r="S14" s="61"/>
      <c r="T14" s="61"/>
      <c r="U14" s="838"/>
      <c r="V14" s="839"/>
      <c r="W14" s="823">
        <v>3041</v>
      </c>
      <c r="X14" s="824"/>
      <c r="Y14" s="508" t="s">
        <v>153</v>
      </c>
      <c r="Z14" s="486">
        <v>1940</v>
      </c>
      <c r="AA14" s="102">
        <v>3200</v>
      </c>
      <c r="AB14" s="101" t="s">
        <v>154</v>
      </c>
      <c r="AC14" s="100"/>
      <c r="AD14" s="100"/>
      <c r="AE14" s="100"/>
      <c r="AF14" s="99">
        <f t="shared" si="0"/>
        <v>0</v>
      </c>
      <c r="AG14" s="84"/>
      <c r="AH14" s="83"/>
      <c r="AI14" s="71" t="s">
        <v>140</v>
      </c>
      <c r="AJ14" s="66"/>
      <c r="AK14" s="61"/>
      <c r="AL14" s="61"/>
    </row>
    <row r="15" spans="1:38" ht="15.75" customHeight="1">
      <c r="A15" s="838"/>
      <c r="B15" s="839"/>
      <c r="C15" s="823">
        <v>1070</v>
      </c>
      <c r="D15" s="824"/>
      <c r="E15" s="508" t="s">
        <v>155</v>
      </c>
      <c r="F15" s="486">
        <v>2070</v>
      </c>
      <c r="G15" s="89">
        <v>4600</v>
      </c>
      <c r="H15" s="88" t="s">
        <v>156</v>
      </c>
      <c r="I15" s="87"/>
      <c r="J15" s="87"/>
      <c r="K15" s="86"/>
      <c r="L15" s="85">
        <f t="shared" si="1"/>
        <v>0</v>
      </c>
      <c r="M15" s="84"/>
      <c r="N15" s="83"/>
      <c r="O15" s="71" t="s">
        <v>137</v>
      </c>
      <c r="P15" s="61"/>
      <c r="Q15" s="68"/>
      <c r="R15" s="66"/>
      <c r="S15" s="61"/>
      <c r="T15" s="61"/>
      <c r="U15" s="94" t="s">
        <v>157</v>
      </c>
      <c r="V15" s="112"/>
      <c r="W15" s="823">
        <v>3050</v>
      </c>
      <c r="X15" s="824"/>
      <c r="Y15" s="508" t="s">
        <v>158</v>
      </c>
      <c r="Z15" s="486">
        <v>4370</v>
      </c>
      <c r="AA15" s="102">
        <v>6360</v>
      </c>
      <c r="AB15" s="101" t="s">
        <v>159</v>
      </c>
      <c r="AC15" s="100"/>
      <c r="AD15" s="100"/>
      <c r="AE15" s="100"/>
      <c r="AF15" s="99">
        <f t="shared" si="0"/>
        <v>0</v>
      </c>
      <c r="AG15" s="84"/>
      <c r="AH15" s="83"/>
      <c r="AI15" s="71" t="s">
        <v>140</v>
      </c>
      <c r="AJ15" s="66"/>
      <c r="AK15" s="61"/>
      <c r="AL15" s="61"/>
    </row>
    <row r="16" spans="1:38" ht="15.75" customHeight="1">
      <c r="A16" s="838"/>
      <c r="B16" s="839"/>
      <c r="C16" s="823">
        <v>1080</v>
      </c>
      <c r="D16" s="824"/>
      <c r="E16" s="508" t="s">
        <v>160</v>
      </c>
      <c r="F16" s="486">
        <v>4040</v>
      </c>
      <c r="G16" s="89">
        <v>7900</v>
      </c>
      <c r="H16" s="88" t="s">
        <v>161</v>
      </c>
      <c r="I16" s="87"/>
      <c r="J16" s="87"/>
      <c r="K16" s="86"/>
      <c r="L16" s="85">
        <f t="shared" si="1"/>
        <v>0</v>
      </c>
      <c r="M16" s="84"/>
      <c r="N16" s="83"/>
      <c r="O16" s="71" t="s">
        <v>137</v>
      </c>
      <c r="P16" s="61"/>
      <c r="Q16" s="68"/>
      <c r="R16" s="66"/>
      <c r="S16" s="61"/>
      <c r="T16" s="61"/>
      <c r="U16" s="94" t="s">
        <v>162</v>
      </c>
      <c r="V16" s="91">
        <f>SUM(Z11:Z18)</f>
        <v>21500</v>
      </c>
      <c r="W16" s="823">
        <v>3060</v>
      </c>
      <c r="X16" s="824"/>
      <c r="Y16" s="508" t="s">
        <v>163</v>
      </c>
      <c r="Z16" s="486">
        <v>2770</v>
      </c>
      <c r="AA16" s="102">
        <v>3330</v>
      </c>
      <c r="AB16" s="101" t="s">
        <v>164</v>
      </c>
      <c r="AC16" s="100"/>
      <c r="AD16" s="100"/>
      <c r="AE16" s="100"/>
      <c r="AF16" s="99">
        <f t="shared" si="0"/>
        <v>0</v>
      </c>
      <c r="AG16" s="84"/>
      <c r="AH16" s="83"/>
      <c r="AI16" s="71" t="s">
        <v>140</v>
      </c>
      <c r="AJ16" s="66"/>
      <c r="AK16" s="61"/>
      <c r="AL16" s="61"/>
    </row>
    <row r="17" spans="1:59" ht="15.75" customHeight="1">
      <c r="A17" s="838"/>
      <c r="B17" s="839"/>
      <c r="C17" s="823">
        <v>1090</v>
      </c>
      <c r="D17" s="824"/>
      <c r="E17" s="508" t="s">
        <v>165</v>
      </c>
      <c r="F17" s="486">
        <v>3040</v>
      </c>
      <c r="G17" s="89">
        <v>5600</v>
      </c>
      <c r="H17" s="88" t="s">
        <v>166</v>
      </c>
      <c r="I17" s="87"/>
      <c r="J17" s="87"/>
      <c r="K17" s="86"/>
      <c r="L17" s="85">
        <f t="shared" si="1"/>
        <v>0</v>
      </c>
      <c r="M17" s="84"/>
      <c r="N17" s="83"/>
      <c r="O17" s="71" t="s">
        <v>137</v>
      </c>
      <c r="P17" s="61"/>
      <c r="Q17" s="68"/>
      <c r="R17" s="66"/>
      <c r="S17" s="61"/>
      <c r="T17" s="61"/>
      <c r="U17" s="92" t="s">
        <v>167</v>
      </c>
      <c r="V17" s="91">
        <f>SUM(AA11:AA17)</f>
        <v>32800</v>
      </c>
      <c r="W17" s="823">
        <v>3070</v>
      </c>
      <c r="X17" s="824"/>
      <c r="Y17" s="508" t="s">
        <v>168</v>
      </c>
      <c r="Z17" s="486">
        <v>3160</v>
      </c>
      <c r="AA17" s="102">
        <v>2290</v>
      </c>
      <c r="AB17" s="101" t="s">
        <v>169</v>
      </c>
      <c r="AC17" s="100"/>
      <c r="AD17" s="100"/>
      <c r="AE17" s="100"/>
      <c r="AF17" s="99">
        <f t="shared" si="0"/>
        <v>0</v>
      </c>
      <c r="AG17" s="84"/>
      <c r="AH17" s="83"/>
      <c r="AI17" s="71" t="s">
        <v>140</v>
      </c>
      <c r="AJ17" s="66"/>
      <c r="AK17" s="61"/>
      <c r="AL17" s="61"/>
    </row>
    <row r="18" spans="1:59" ht="15.75" customHeight="1">
      <c r="A18" s="94" t="s">
        <v>157</v>
      </c>
      <c r="B18" s="453"/>
      <c r="C18" s="823">
        <v>1100</v>
      </c>
      <c r="D18" s="824"/>
      <c r="E18" s="508" t="s">
        <v>170</v>
      </c>
      <c r="F18" s="486">
        <v>2350</v>
      </c>
      <c r="G18" s="89">
        <v>3800</v>
      </c>
      <c r="H18" s="88" t="s">
        <v>171</v>
      </c>
      <c r="I18" s="87"/>
      <c r="J18" s="87"/>
      <c r="K18" s="86"/>
      <c r="L18" s="85">
        <f t="shared" si="1"/>
        <v>0</v>
      </c>
      <c r="M18" s="84"/>
      <c r="N18" s="83"/>
      <c r="O18" s="71" t="s">
        <v>137</v>
      </c>
      <c r="P18" s="61"/>
      <c r="Q18" s="68"/>
      <c r="R18" s="66"/>
      <c r="S18" s="61"/>
      <c r="T18" s="61"/>
      <c r="U18" s="502" t="s">
        <v>45</v>
      </c>
      <c r="V18" s="490">
        <f>SUM(V16:V17)</f>
        <v>54300</v>
      </c>
      <c r="W18" s="821">
        <v>3080</v>
      </c>
      <c r="X18" s="822"/>
      <c r="Y18" s="491" t="s">
        <v>172</v>
      </c>
      <c r="Z18" s="487">
        <v>220</v>
      </c>
      <c r="AA18" s="503"/>
      <c r="AB18" s="493" t="s">
        <v>173</v>
      </c>
      <c r="AC18" s="494"/>
      <c r="AD18" s="494"/>
      <c r="AE18" s="494"/>
      <c r="AF18" s="495">
        <f t="shared" si="0"/>
        <v>0</v>
      </c>
      <c r="AG18" s="496"/>
      <c r="AH18" s="504"/>
      <c r="AI18" s="71" t="s">
        <v>140</v>
      </c>
      <c r="AJ18" s="66"/>
      <c r="AK18" s="61"/>
      <c r="AL18" s="61"/>
      <c r="AN18" s="481"/>
      <c r="AO18" s="482"/>
      <c r="AP18" s="53"/>
      <c r="AQ18" s="479"/>
      <c r="AR18" s="479"/>
      <c r="AS18" s="479"/>
    </row>
    <row r="19" spans="1:59" ht="15.75" customHeight="1">
      <c r="A19" s="94" t="s">
        <v>162</v>
      </c>
      <c r="B19" s="91">
        <f>SUM(F11:F21)</f>
        <v>33860</v>
      </c>
      <c r="C19" s="823">
        <v>1110</v>
      </c>
      <c r="D19" s="824"/>
      <c r="E19" s="508" t="s">
        <v>174</v>
      </c>
      <c r="F19" s="486">
        <v>2390</v>
      </c>
      <c r="G19" s="89">
        <v>7450</v>
      </c>
      <c r="H19" s="88" t="s">
        <v>175</v>
      </c>
      <c r="I19" s="87"/>
      <c r="J19" s="87"/>
      <c r="K19" s="86"/>
      <c r="L19" s="85">
        <f t="shared" si="1"/>
        <v>0</v>
      </c>
      <c r="M19" s="84"/>
      <c r="N19" s="83"/>
      <c r="O19" s="71" t="s">
        <v>137</v>
      </c>
      <c r="P19" s="61"/>
      <c r="Q19" s="68"/>
      <c r="R19" s="66"/>
      <c r="S19" s="61"/>
      <c r="T19" s="61"/>
      <c r="U19" s="838" t="s">
        <v>176</v>
      </c>
      <c r="V19" s="839"/>
      <c r="W19" s="826">
        <v>4010</v>
      </c>
      <c r="X19" s="827"/>
      <c r="Y19" s="508" t="s">
        <v>177</v>
      </c>
      <c r="Z19" s="486">
        <v>3420</v>
      </c>
      <c r="AA19" s="89">
        <v>9700</v>
      </c>
      <c r="AB19" s="183" t="s">
        <v>178</v>
      </c>
      <c r="AC19" s="182"/>
      <c r="AD19" s="182"/>
      <c r="AE19" s="182"/>
      <c r="AF19" s="181">
        <f t="shared" si="0"/>
        <v>0</v>
      </c>
      <c r="AG19" s="104"/>
      <c r="AH19" s="103"/>
      <c r="AI19" s="71" t="s">
        <v>140</v>
      </c>
      <c r="AJ19" s="66"/>
      <c r="AK19" s="61"/>
      <c r="AL19" s="61"/>
    </row>
    <row r="20" spans="1:59" ht="15.75" customHeight="1">
      <c r="A20" s="92" t="s">
        <v>167</v>
      </c>
      <c r="B20" s="91">
        <f>SUM(G11:G21)</f>
        <v>56180</v>
      </c>
      <c r="C20" s="823">
        <v>1120</v>
      </c>
      <c r="D20" s="824"/>
      <c r="E20" s="508" t="s">
        <v>179</v>
      </c>
      <c r="F20" s="486">
        <v>2500</v>
      </c>
      <c r="G20" s="89">
        <v>4000</v>
      </c>
      <c r="H20" s="88" t="s">
        <v>180</v>
      </c>
      <c r="I20" s="87"/>
      <c r="J20" s="87"/>
      <c r="K20" s="86"/>
      <c r="L20" s="85">
        <f t="shared" si="1"/>
        <v>0</v>
      </c>
      <c r="M20" s="84"/>
      <c r="N20" s="83"/>
      <c r="O20" s="71" t="s">
        <v>137</v>
      </c>
      <c r="P20" s="61"/>
      <c r="Q20" s="68"/>
      <c r="R20" s="66"/>
      <c r="S20" s="61"/>
      <c r="T20" s="61"/>
      <c r="U20" s="838"/>
      <c r="V20" s="839"/>
      <c r="W20" s="823">
        <v>4012</v>
      </c>
      <c r="X20" s="824"/>
      <c r="Y20" s="508" t="s">
        <v>181</v>
      </c>
      <c r="Z20" s="486">
        <v>2700</v>
      </c>
      <c r="AA20" s="102">
        <v>9650</v>
      </c>
      <c r="AB20" s="101" t="s">
        <v>182</v>
      </c>
      <c r="AC20" s="100"/>
      <c r="AD20" s="100"/>
      <c r="AE20" s="100"/>
      <c r="AF20" s="99">
        <f t="shared" si="0"/>
        <v>0</v>
      </c>
      <c r="AG20" s="84"/>
      <c r="AH20" s="83"/>
      <c r="AI20" s="71" t="s">
        <v>140</v>
      </c>
      <c r="AJ20" s="66"/>
      <c r="AK20" s="61"/>
      <c r="AL20" s="61"/>
    </row>
    <row r="21" spans="1:59" ht="15.75" customHeight="1">
      <c r="A21" s="502" t="s">
        <v>45</v>
      </c>
      <c r="B21" s="490">
        <f>SUM(B19:B20)</f>
        <v>90040</v>
      </c>
      <c r="C21" s="821">
        <v>1130</v>
      </c>
      <c r="D21" s="822"/>
      <c r="E21" s="491" t="s">
        <v>183</v>
      </c>
      <c r="F21" s="487">
        <v>3780</v>
      </c>
      <c r="G21" s="483">
        <v>5780</v>
      </c>
      <c r="H21" s="498" t="s">
        <v>184</v>
      </c>
      <c r="I21" s="499"/>
      <c r="J21" s="499"/>
      <c r="K21" s="500"/>
      <c r="L21" s="501">
        <f t="shared" si="1"/>
        <v>0</v>
      </c>
      <c r="M21" s="496"/>
      <c r="N21" s="497"/>
      <c r="O21" s="71" t="s">
        <v>137</v>
      </c>
      <c r="P21" s="61"/>
      <c r="Q21" s="68"/>
      <c r="R21" s="66"/>
      <c r="S21" s="61"/>
      <c r="T21" s="61"/>
      <c r="U21" s="838"/>
      <c r="V21" s="839"/>
      <c r="W21" s="823">
        <v>4020</v>
      </c>
      <c r="X21" s="824"/>
      <c r="Y21" s="508" t="s">
        <v>185</v>
      </c>
      <c r="Z21" s="486">
        <v>2520</v>
      </c>
      <c r="AA21" s="102">
        <v>8300</v>
      </c>
      <c r="AB21" s="101" t="s">
        <v>186</v>
      </c>
      <c r="AC21" s="100"/>
      <c r="AD21" s="100"/>
      <c r="AE21" s="100"/>
      <c r="AF21" s="99">
        <f t="shared" si="0"/>
        <v>0</v>
      </c>
      <c r="AG21" s="84"/>
      <c r="AH21" s="83"/>
      <c r="AI21" s="71" t="s">
        <v>140</v>
      </c>
      <c r="AJ21" s="66"/>
      <c r="AK21" s="61"/>
      <c r="AL21" s="61"/>
    </row>
    <row r="22" spans="1:59" ht="15.75" customHeight="1">
      <c r="A22" s="838" t="s">
        <v>187</v>
      </c>
      <c r="B22" s="839"/>
      <c r="C22" s="826">
        <v>2015</v>
      </c>
      <c r="D22" s="827"/>
      <c r="E22" s="508" t="s">
        <v>188</v>
      </c>
      <c r="F22" s="418">
        <v>6430</v>
      </c>
      <c r="G22" s="109">
        <v>11840</v>
      </c>
      <c r="H22" s="108" t="s">
        <v>189</v>
      </c>
      <c r="I22" s="107"/>
      <c r="J22" s="107"/>
      <c r="K22" s="106"/>
      <c r="L22" s="105">
        <f t="shared" si="1"/>
        <v>0</v>
      </c>
      <c r="M22" s="104"/>
      <c r="N22" s="103"/>
      <c r="O22" s="71" t="s">
        <v>137</v>
      </c>
      <c r="P22" s="61"/>
      <c r="Q22" s="68"/>
      <c r="R22" s="66"/>
      <c r="S22" s="61"/>
      <c r="T22" s="61"/>
      <c r="U22" s="838"/>
      <c r="V22" s="839"/>
      <c r="W22" s="823">
        <v>4040</v>
      </c>
      <c r="X22" s="824"/>
      <c r="Y22" s="508" t="s">
        <v>190</v>
      </c>
      <c r="Z22" s="486">
        <v>1860</v>
      </c>
      <c r="AA22" s="102">
        <v>7050</v>
      </c>
      <c r="AB22" s="101" t="s">
        <v>191</v>
      </c>
      <c r="AC22" s="100"/>
      <c r="AD22" s="100"/>
      <c r="AE22" s="100"/>
      <c r="AF22" s="99">
        <f t="shared" si="0"/>
        <v>0</v>
      </c>
      <c r="AG22" s="84"/>
      <c r="AH22" s="83"/>
      <c r="AI22" s="71" t="s">
        <v>140</v>
      </c>
      <c r="AJ22" s="66"/>
      <c r="AK22" s="61"/>
      <c r="AL22" s="61"/>
    </row>
    <row r="23" spans="1:59" ht="15.75" customHeight="1">
      <c r="A23" s="838"/>
      <c r="B23" s="839"/>
      <c r="C23" s="890">
        <v>2011</v>
      </c>
      <c r="D23" s="891"/>
      <c r="E23" s="510" t="s">
        <v>192</v>
      </c>
      <c r="F23" s="851" t="s">
        <v>193</v>
      </c>
      <c r="G23" s="851"/>
      <c r="H23" s="851"/>
      <c r="I23" s="851"/>
      <c r="J23" s="851"/>
      <c r="K23" s="851"/>
      <c r="L23" s="851"/>
      <c r="M23" s="851"/>
      <c r="N23" s="852"/>
      <c r="O23" s="71" t="s">
        <v>137</v>
      </c>
      <c r="P23" s="61"/>
      <c r="Q23" s="68"/>
      <c r="R23" s="66"/>
      <c r="S23" s="61"/>
      <c r="T23" s="61"/>
      <c r="U23" s="838"/>
      <c r="V23" s="839"/>
      <c r="W23" s="823">
        <v>4050</v>
      </c>
      <c r="X23" s="824"/>
      <c r="Y23" s="508" t="s">
        <v>194</v>
      </c>
      <c r="Z23" s="486">
        <v>2260</v>
      </c>
      <c r="AA23" s="102">
        <v>8350</v>
      </c>
      <c r="AB23" s="101" t="s">
        <v>195</v>
      </c>
      <c r="AC23" s="100"/>
      <c r="AD23" s="100"/>
      <c r="AE23" s="100"/>
      <c r="AF23" s="99">
        <f t="shared" si="0"/>
        <v>0</v>
      </c>
      <c r="AG23" s="84"/>
      <c r="AH23" s="83"/>
      <c r="AI23" s="71" t="s">
        <v>140</v>
      </c>
      <c r="AJ23" s="66"/>
      <c r="AK23" s="61"/>
      <c r="AL23" s="61"/>
    </row>
    <row r="24" spans="1:59" ht="15.75" customHeight="1">
      <c r="A24" s="838"/>
      <c r="B24" s="839"/>
      <c r="C24" s="823">
        <v>2020</v>
      </c>
      <c r="D24" s="824"/>
      <c r="E24" s="508" t="s">
        <v>196</v>
      </c>
      <c r="F24" s="486">
        <v>4230</v>
      </c>
      <c r="G24" s="89">
        <v>7150</v>
      </c>
      <c r="H24" s="88" t="s">
        <v>197</v>
      </c>
      <c r="I24" s="87"/>
      <c r="J24" s="87"/>
      <c r="K24" s="86"/>
      <c r="L24" s="85">
        <f t="shared" ref="L24:L36" si="2">SUM(M24,N24)</f>
        <v>0</v>
      </c>
      <c r="M24" s="84"/>
      <c r="N24" s="83"/>
      <c r="O24" s="71" t="s">
        <v>137</v>
      </c>
      <c r="P24" s="61"/>
      <c r="Q24" s="68"/>
      <c r="R24" s="66"/>
      <c r="S24" s="61"/>
      <c r="T24" s="61"/>
      <c r="U24" s="838"/>
      <c r="V24" s="839"/>
      <c r="W24" s="823">
        <v>4060</v>
      </c>
      <c r="X24" s="824"/>
      <c r="Y24" s="508" t="s">
        <v>198</v>
      </c>
      <c r="Z24" s="486">
        <v>2440</v>
      </c>
      <c r="AA24" s="102">
        <v>8000</v>
      </c>
      <c r="AB24" s="101" t="s">
        <v>199</v>
      </c>
      <c r="AC24" s="100"/>
      <c r="AD24" s="100"/>
      <c r="AE24" s="100"/>
      <c r="AF24" s="99">
        <f t="shared" si="0"/>
        <v>0</v>
      </c>
      <c r="AG24" s="84"/>
      <c r="AH24" s="83"/>
      <c r="AI24" s="71" t="s">
        <v>140</v>
      </c>
      <c r="AJ24" s="66"/>
      <c r="AK24" s="61"/>
      <c r="AL24" s="61"/>
    </row>
    <row r="25" spans="1:59" ht="15.75" customHeight="1">
      <c r="A25" s="838"/>
      <c r="B25" s="839"/>
      <c r="C25" s="823">
        <v>2025</v>
      </c>
      <c r="D25" s="824"/>
      <c r="E25" s="508" t="s">
        <v>200</v>
      </c>
      <c r="F25" s="486">
        <v>3480</v>
      </c>
      <c r="G25" s="89">
        <v>6400</v>
      </c>
      <c r="H25" s="88" t="s">
        <v>201</v>
      </c>
      <c r="I25" s="87"/>
      <c r="J25" s="87"/>
      <c r="K25" s="86"/>
      <c r="L25" s="85">
        <f t="shared" si="2"/>
        <v>0</v>
      </c>
      <c r="M25" s="84"/>
      <c r="N25" s="83"/>
      <c r="O25" s="71" t="s">
        <v>137</v>
      </c>
      <c r="P25" s="61"/>
      <c r="Q25" s="68"/>
      <c r="R25" s="66"/>
      <c r="S25" s="61"/>
      <c r="T25" s="61"/>
      <c r="U25" s="838"/>
      <c r="V25" s="839"/>
      <c r="W25" s="823">
        <v>4072</v>
      </c>
      <c r="X25" s="824"/>
      <c r="Y25" s="508" t="s">
        <v>202</v>
      </c>
      <c r="Z25" s="486">
        <v>3480</v>
      </c>
      <c r="AA25" s="102">
        <v>9600</v>
      </c>
      <c r="AB25" s="101" t="s">
        <v>203</v>
      </c>
      <c r="AC25" s="100"/>
      <c r="AD25" s="100"/>
      <c r="AE25" s="100"/>
      <c r="AF25" s="99">
        <f t="shared" si="0"/>
        <v>0</v>
      </c>
      <c r="AG25" s="84"/>
      <c r="AH25" s="83"/>
      <c r="AI25" s="71" t="s">
        <v>140</v>
      </c>
      <c r="AJ25" s="66"/>
      <c r="AK25" s="61"/>
      <c r="AL25" s="61"/>
    </row>
    <row r="26" spans="1:59" ht="15.75" customHeight="1">
      <c r="A26" s="838"/>
      <c r="B26" s="839"/>
      <c r="C26" s="823">
        <v>2030</v>
      </c>
      <c r="D26" s="824"/>
      <c r="E26" s="508" t="s">
        <v>204</v>
      </c>
      <c r="F26" s="486">
        <v>2500</v>
      </c>
      <c r="G26" s="89">
        <v>6250</v>
      </c>
      <c r="H26" s="88" t="s">
        <v>205</v>
      </c>
      <c r="I26" s="87"/>
      <c r="J26" s="87"/>
      <c r="K26" s="86"/>
      <c r="L26" s="85">
        <f t="shared" si="2"/>
        <v>0</v>
      </c>
      <c r="M26" s="84"/>
      <c r="N26" s="83"/>
      <c r="O26" s="71" t="s">
        <v>137</v>
      </c>
      <c r="P26" s="61"/>
      <c r="Q26" s="68"/>
      <c r="R26" s="66"/>
      <c r="S26" s="61"/>
      <c r="T26" s="61"/>
      <c r="U26" s="94" t="s">
        <v>157</v>
      </c>
      <c r="V26" s="112"/>
      <c r="W26" s="823">
        <v>4080</v>
      </c>
      <c r="X26" s="824"/>
      <c r="Y26" s="508" t="s">
        <v>206</v>
      </c>
      <c r="Z26" s="486">
        <v>3110</v>
      </c>
      <c r="AA26" s="102">
        <v>5350</v>
      </c>
      <c r="AB26" s="101" t="s">
        <v>207</v>
      </c>
      <c r="AC26" s="100"/>
      <c r="AD26" s="100"/>
      <c r="AE26" s="100"/>
      <c r="AF26" s="99">
        <f t="shared" si="0"/>
        <v>0</v>
      </c>
      <c r="AG26" s="84"/>
      <c r="AH26" s="83"/>
      <c r="AI26" s="71" t="s">
        <v>140</v>
      </c>
      <c r="AJ26" s="66"/>
      <c r="AK26" s="61"/>
      <c r="AL26" s="61"/>
    </row>
    <row r="27" spans="1:59" ht="15.75" customHeight="1">
      <c r="A27" s="838"/>
      <c r="B27" s="839"/>
      <c r="C27" s="823">
        <v>2040</v>
      </c>
      <c r="D27" s="824"/>
      <c r="E27" s="508" t="s">
        <v>208</v>
      </c>
      <c r="F27" s="486">
        <v>4120</v>
      </c>
      <c r="G27" s="89">
        <v>5150</v>
      </c>
      <c r="H27" s="88" t="s">
        <v>209</v>
      </c>
      <c r="I27" s="87"/>
      <c r="J27" s="87"/>
      <c r="K27" s="86"/>
      <c r="L27" s="85">
        <f t="shared" si="2"/>
        <v>0</v>
      </c>
      <c r="M27" s="84"/>
      <c r="N27" s="83"/>
      <c r="O27" s="71" t="s">
        <v>137</v>
      </c>
      <c r="P27" s="61"/>
      <c r="Q27" s="68"/>
      <c r="R27" s="66"/>
      <c r="S27" s="61"/>
      <c r="T27" s="61"/>
      <c r="U27" s="94" t="s">
        <v>162</v>
      </c>
      <c r="V27" s="91">
        <f>SUM(Z19:Z29)</f>
        <v>29880</v>
      </c>
      <c r="W27" s="823">
        <v>4090</v>
      </c>
      <c r="X27" s="824"/>
      <c r="Y27" s="508" t="s">
        <v>210</v>
      </c>
      <c r="Z27" s="486">
        <v>3140</v>
      </c>
      <c r="AA27" s="102">
        <v>4050</v>
      </c>
      <c r="AB27" s="101" t="s">
        <v>211</v>
      </c>
      <c r="AC27" s="100"/>
      <c r="AD27" s="100"/>
      <c r="AE27" s="100"/>
      <c r="AF27" s="99">
        <f t="shared" si="0"/>
        <v>0</v>
      </c>
      <c r="AG27" s="84"/>
      <c r="AH27" s="83"/>
      <c r="AI27" s="71" t="s">
        <v>140</v>
      </c>
      <c r="AJ27" s="66"/>
      <c r="AK27" s="61"/>
      <c r="AL27" s="61"/>
    </row>
    <row r="28" spans="1:59" ht="15.75" customHeight="1">
      <c r="A28" s="94" t="s">
        <v>157</v>
      </c>
      <c r="B28" s="112"/>
      <c r="C28" s="823">
        <v>2050</v>
      </c>
      <c r="D28" s="824"/>
      <c r="E28" s="508" t="s">
        <v>212</v>
      </c>
      <c r="F28" s="486">
        <v>3560</v>
      </c>
      <c r="G28" s="102">
        <v>5300</v>
      </c>
      <c r="H28" s="88" t="s">
        <v>213</v>
      </c>
      <c r="I28" s="87"/>
      <c r="J28" s="87"/>
      <c r="K28" s="86"/>
      <c r="L28" s="85">
        <f t="shared" si="2"/>
        <v>0</v>
      </c>
      <c r="M28" s="84"/>
      <c r="N28" s="83"/>
      <c r="O28" s="71" t="s">
        <v>137</v>
      </c>
      <c r="P28" s="61"/>
      <c r="Q28" s="68"/>
      <c r="R28" s="66"/>
      <c r="S28" s="61"/>
      <c r="T28" s="61"/>
      <c r="U28" s="92" t="s">
        <v>167</v>
      </c>
      <c r="V28" s="91">
        <f>SUM(AA19:AA29)</f>
        <v>80200</v>
      </c>
      <c r="W28" s="823">
        <v>4100</v>
      </c>
      <c r="X28" s="824"/>
      <c r="Y28" s="508" t="s">
        <v>214</v>
      </c>
      <c r="Z28" s="486">
        <v>2510</v>
      </c>
      <c r="AA28" s="102">
        <v>5800</v>
      </c>
      <c r="AB28" s="101" t="s">
        <v>215</v>
      </c>
      <c r="AC28" s="100"/>
      <c r="AD28" s="100"/>
      <c r="AE28" s="100"/>
      <c r="AF28" s="99">
        <f t="shared" si="0"/>
        <v>0</v>
      </c>
      <c r="AG28" s="84"/>
      <c r="AH28" s="83"/>
      <c r="AI28" s="71" t="s">
        <v>140</v>
      </c>
      <c r="AJ28" s="66"/>
      <c r="AK28" s="61"/>
      <c r="AL28" s="61"/>
      <c r="AS28" s="82"/>
      <c r="AT28" s="82"/>
      <c r="AU28" s="82"/>
      <c r="BB28" s="82"/>
      <c r="BC28" s="82"/>
      <c r="BD28" s="82"/>
    </row>
    <row r="29" spans="1:59" ht="15.75" customHeight="1" thickBot="1">
      <c r="A29" s="94" t="s">
        <v>162</v>
      </c>
      <c r="B29" s="91">
        <f>SUM(F22:F31)</f>
        <v>33340</v>
      </c>
      <c r="C29" s="823">
        <v>2055</v>
      </c>
      <c r="D29" s="824"/>
      <c r="E29" s="508" t="s">
        <v>216</v>
      </c>
      <c r="F29" s="486">
        <v>2100</v>
      </c>
      <c r="G29" s="109">
        <v>4100</v>
      </c>
      <c r="H29" s="88" t="s">
        <v>217</v>
      </c>
      <c r="I29" s="87"/>
      <c r="J29" s="87"/>
      <c r="K29" s="86"/>
      <c r="L29" s="85">
        <f t="shared" si="2"/>
        <v>0</v>
      </c>
      <c r="M29" s="84"/>
      <c r="N29" s="83"/>
      <c r="O29" s="71" t="s">
        <v>137</v>
      </c>
      <c r="P29" s="61"/>
      <c r="Q29" s="68"/>
      <c r="R29" s="66"/>
      <c r="S29" s="61"/>
      <c r="T29" s="61"/>
      <c r="U29" s="81" t="s">
        <v>45</v>
      </c>
      <c r="V29" s="80">
        <f>SUM(V27:V28)</f>
        <v>110080</v>
      </c>
      <c r="W29" s="897">
        <v>4102</v>
      </c>
      <c r="X29" s="898"/>
      <c r="Y29" s="511" t="s">
        <v>218</v>
      </c>
      <c r="Z29" s="488">
        <v>2440</v>
      </c>
      <c r="AA29" s="98">
        <v>4350</v>
      </c>
      <c r="AB29" s="97" t="s">
        <v>219</v>
      </c>
      <c r="AC29" s="96"/>
      <c r="AD29" s="96"/>
      <c r="AE29" s="96"/>
      <c r="AF29" s="95">
        <f t="shared" si="0"/>
        <v>0</v>
      </c>
      <c r="AG29" s="73"/>
      <c r="AH29" s="72"/>
      <c r="AI29" s="71" t="s">
        <v>140</v>
      </c>
      <c r="AJ29" s="66"/>
      <c r="AK29" s="61"/>
      <c r="AL29" s="61"/>
      <c r="AR29" s="110"/>
      <c r="AS29" s="82"/>
      <c r="AT29" s="82"/>
      <c r="AU29" s="82"/>
      <c r="BB29" s="82"/>
      <c r="BC29" s="82"/>
      <c r="BD29" s="82"/>
    </row>
    <row r="30" spans="1:59" ht="15.75" customHeight="1">
      <c r="A30" s="92" t="s">
        <v>167</v>
      </c>
      <c r="B30" s="91">
        <f>SUM(G22:G31)</f>
        <v>58560</v>
      </c>
      <c r="C30" s="823">
        <v>2060</v>
      </c>
      <c r="D30" s="824"/>
      <c r="E30" s="508" t="s">
        <v>220</v>
      </c>
      <c r="F30" s="486">
        <v>3090</v>
      </c>
      <c r="G30" s="89">
        <v>3950</v>
      </c>
      <c r="H30" s="88" t="s">
        <v>221</v>
      </c>
      <c r="I30" s="87"/>
      <c r="J30" s="87"/>
      <c r="K30" s="86"/>
      <c r="L30" s="85">
        <f t="shared" si="2"/>
        <v>0</v>
      </c>
      <c r="M30" s="84"/>
      <c r="N30" s="83"/>
      <c r="O30" s="71" t="s">
        <v>137</v>
      </c>
      <c r="P30" s="61"/>
      <c r="Q30" s="68"/>
      <c r="R30" s="66"/>
      <c r="S30" s="61"/>
      <c r="T30" s="61"/>
      <c r="U30" s="899" t="s">
        <v>240</v>
      </c>
      <c r="V30" s="899"/>
      <c r="W30" s="899"/>
      <c r="X30" s="899"/>
      <c r="Y30" s="899"/>
      <c r="Z30" s="899"/>
      <c r="AA30" s="899"/>
      <c r="AB30" s="899"/>
      <c r="AC30" s="899"/>
      <c r="AD30" s="899"/>
      <c r="AE30" s="899"/>
      <c r="AF30" s="899"/>
      <c r="AG30" s="899"/>
      <c r="AH30" s="899"/>
      <c r="AI30" s="71" t="s">
        <v>140</v>
      </c>
      <c r="AJ30" s="66"/>
      <c r="AK30" s="61"/>
      <c r="AL30" s="61"/>
      <c r="AS30" s="82"/>
      <c r="AT30" s="82"/>
      <c r="AU30" s="82"/>
      <c r="BB30" s="82"/>
      <c r="BC30" s="82"/>
      <c r="BD30" s="82"/>
    </row>
    <row r="31" spans="1:59" ht="15.75" customHeight="1">
      <c r="A31" s="502" t="s">
        <v>45</v>
      </c>
      <c r="B31" s="490">
        <f>SUM(B29:B30)</f>
        <v>91900</v>
      </c>
      <c r="C31" s="821">
        <v>2070</v>
      </c>
      <c r="D31" s="822"/>
      <c r="E31" s="491" t="s">
        <v>225</v>
      </c>
      <c r="F31" s="487">
        <v>3830</v>
      </c>
      <c r="G31" s="483">
        <v>8420</v>
      </c>
      <c r="H31" s="498" t="s">
        <v>226</v>
      </c>
      <c r="I31" s="499"/>
      <c r="J31" s="499"/>
      <c r="K31" s="500"/>
      <c r="L31" s="501">
        <f t="shared" si="2"/>
        <v>0</v>
      </c>
      <c r="M31" s="496"/>
      <c r="N31" s="497"/>
      <c r="O31" s="71" t="s">
        <v>137</v>
      </c>
      <c r="P31" s="61"/>
      <c r="Q31" s="68"/>
      <c r="R31" s="66"/>
      <c r="S31" s="61"/>
      <c r="T31" s="61"/>
      <c r="U31" s="428"/>
      <c r="V31" s="428"/>
      <c r="W31" s="828"/>
      <c r="X31" s="828"/>
      <c r="Y31" s="709"/>
      <c r="Z31" s="710"/>
      <c r="AA31" s="711"/>
      <c r="AB31" s="712"/>
      <c r="AC31" s="711"/>
      <c r="AD31" s="711"/>
      <c r="AE31" s="711"/>
      <c r="AF31" s="713"/>
      <c r="AG31" s="716"/>
      <c r="AH31" s="716"/>
      <c r="AI31" s="71" t="s">
        <v>140</v>
      </c>
      <c r="AJ31" s="66"/>
      <c r="AK31" s="61"/>
      <c r="AL31" s="61"/>
      <c r="AS31" s="82"/>
      <c r="AT31" s="82"/>
      <c r="AU31" s="82"/>
      <c r="BB31" s="82"/>
      <c r="BC31" s="82"/>
      <c r="BD31" s="82"/>
    </row>
    <row r="32" spans="1:59" ht="15.75" customHeight="1">
      <c r="A32" s="838" t="s">
        <v>229</v>
      </c>
      <c r="B32" s="839"/>
      <c r="C32" s="826">
        <v>2080</v>
      </c>
      <c r="D32" s="827"/>
      <c r="E32" s="508" t="s">
        <v>230</v>
      </c>
      <c r="F32" s="485">
        <v>4110</v>
      </c>
      <c r="G32" s="109">
        <v>7300</v>
      </c>
      <c r="H32" s="108" t="s">
        <v>231</v>
      </c>
      <c r="I32" s="107"/>
      <c r="J32" s="107"/>
      <c r="K32" s="106"/>
      <c r="L32" s="105">
        <f t="shared" si="2"/>
        <v>0</v>
      </c>
      <c r="M32" s="104"/>
      <c r="N32" s="103"/>
      <c r="O32" s="71" t="s">
        <v>137</v>
      </c>
      <c r="P32" s="61"/>
      <c r="Q32" s="68"/>
      <c r="R32" s="66"/>
      <c r="S32" s="61"/>
      <c r="T32" s="61"/>
      <c r="U32" s="429"/>
      <c r="V32" s="428"/>
      <c r="W32" s="828"/>
      <c r="X32" s="828"/>
      <c r="Y32" s="709"/>
      <c r="Z32" s="710"/>
      <c r="AA32" s="711"/>
      <c r="AB32" s="712"/>
      <c r="AC32" s="711"/>
      <c r="AD32" s="711"/>
      <c r="AE32" s="711"/>
      <c r="AF32" s="713"/>
      <c r="AG32" s="716"/>
      <c r="AH32" s="716"/>
      <c r="AI32" s="71" t="s">
        <v>140</v>
      </c>
      <c r="AJ32" s="66"/>
      <c r="AK32" s="61"/>
      <c r="AL32" s="61"/>
      <c r="AW32" s="825"/>
      <c r="AX32" s="825"/>
      <c r="BF32" s="825"/>
      <c r="BG32" s="825"/>
    </row>
    <row r="33" spans="1:48" ht="15.75" customHeight="1">
      <c r="A33" s="94" t="s">
        <v>157</v>
      </c>
      <c r="B33" s="61"/>
      <c r="C33" s="823">
        <v>2090</v>
      </c>
      <c r="D33" s="824"/>
      <c r="E33" s="508" t="s">
        <v>234</v>
      </c>
      <c r="F33" s="486">
        <v>3510</v>
      </c>
      <c r="G33" s="89">
        <v>6070</v>
      </c>
      <c r="H33" s="88" t="s">
        <v>235</v>
      </c>
      <c r="I33" s="87"/>
      <c r="J33" s="87"/>
      <c r="K33" s="86"/>
      <c r="L33" s="85">
        <f t="shared" si="2"/>
        <v>0</v>
      </c>
      <c r="M33" s="84"/>
      <c r="N33" s="83"/>
      <c r="O33" s="71" t="s">
        <v>137</v>
      </c>
      <c r="P33" s="61"/>
      <c r="Q33" s="68"/>
      <c r="R33" s="66"/>
      <c r="S33" s="61"/>
      <c r="T33" s="61"/>
      <c r="U33" s="714"/>
      <c r="V33" s="715"/>
      <c r="W33" s="828"/>
      <c r="X33" s="828"/>
      <c r="Y33" s="709"/>
      <c r="Z33" s="710"/>
      <c r="AA33" s="711"/>
      <c r="AB33" s="712"/>
      <c r="AC33" s="711"/>
      <c r="AD33" s="711"/>
      <c r="AE33" s="711"/>
      <c r="AF33" s="713"/>
      <c r="AG33" s="716"/>
      <c r="AH33" s="716"/>
      <c r="AI33" s="71" t="s">
        <v>140</v>
      </c>
      <c r="AJ33" s="66"/>
      <c r="AK33" s="61"/>
      <c r="AL33" s="61"/>
    </row>
    <row r="34" spans="1:48" ht="15.75" customHeight="1">
      <c r="A34" s="94" t="s">
        <v>162</v>
      </c>
      <c r="B34" s="91">
        <f>SUM(F32:F36)</f>
        <v>17390</v>
      </c>
      <c r="C34" s="823">
        <v>2100</v>
      </c>
      <c r="D34" s="824"/>
      <c r="E34" s="508" t="s">
        <v>238</v>
      </c>
      <c r="F34" s="486">
        <v>3920</v>
      </c>
      <c r="G34" s="89">
        <v>5460</v>
      </c>
      <c r="H34" s="88" t="s">
        <v>239</v>
      </c>
      <c r="I34" s="87"/>
      <c r="J34" s="87"/>
      <c r="K34" s="86"/>
      <c r="L34" s="85">
        <f t="shared" si="2"/>
        <v>0</v>
      </c>
      <c r="M34" s="84"/>
      <c r="N34" s="83"/>
      <c r="O34" s="71" t="s">
        <v>137</v>
      </c>
      <c r="P34" s="61"/>
      <c r="Q34" s="68"/>
      <c r="R34" s="66"/>
      <c r="S34" s="61"/>
      <c r="T34" s="61"/>
      <c r="V34" s="61"/>
      <c r="W34" s="61"/>
      <c r="X34" s="61"/>
      <c r="Y34" s="61"/>
      <c r="Z34" s="61"/>
      <c r="AA34" s="66"/>
      <c r="AB34" s="70"/>
      <c r="AC34" s="70"/>
      <c r="AD34" s="70"/>
      <c r="AE34" s="70"/>
      <c r="AF34" s="93"/>
      <c r="AG34" s="68"/>
      <c r="AH34" s="68"/>
      <c r="AI34" s="61"/>
      <c r="AJ34" s="66"/>
      <c r="AK34" s="61"/>
      <c r="AL34" s="61"/>
    </row>
    <row r="35" spans="1:48" ht="15.75" customHeight="1">
      <c r="A35" s="92" t="s">
        <v>167</v>
      </c>
      <c r="B35" s="91">
        <f>SUM(G32:G36)</f>
        <v>29690</v>
      </c>
      <c r="C35" s="823">
        <v>2120</v>
      </c>
      <c r="D35" s="824"/>
      <c r="E35" s="508" t="s">
        <v>241</v>
      </c>
      <c r="F35" s="486">
        <v>2510</v>
      </c>
      <c r="G35" s="89">
        <v>4650</v>
      </c>
      <c r="H35" s="88" t="s">
        <v>242</v>
      </c>
      <c r="I35" s="87"/>
      <c r="J35" s="87"/>
      <c r="K35" s="86"/>
      <c r="L35" s="85">
        <f t="shared" si="2"/>
        <v>0</v>
      </c>
      <c r="M35" s="84"/>
      <c r="N35" s="83"/>
      <c r="O35" s="71" t="s">
        <v>137</v>
      </c>
      <c r="P35" s="61"/>
      <c r="Q35" s="68"/>
      <c r="R35" s="66"/>
      <c r="S35" s="61"/>
      <c r="T35" s="61"/>
      <c r="U35" s="61"/>
      <c r="V35" s="61"/>
      <c r="W35" s="61"/>
      <c r="X35" s="61"/>
      <c r="Y35" s="61"/>
      <c r="Z35" s="61"/>
      <c r="AA35" s="61"/>
      <c r="AB35" s="61"/>
      <c r="AC35" s="61"/>
      <c r="AD35" s="61"/>
      <c r="AE35" s="61"/>
      <c r="AF35" s="61"/>
      <c r="AG35" s="61"/>
      <c r="AH35" s="61"/>
      <c r="AI35" s="61"/>
      <c r="AJ35" s="66"/>
      <c r="AK35" s="61"/>
      <c r="AL35" s="61"/>
      <c r="AV35" s="82"/>
    </row>
    <row r="36" spans="1:48" ht="15.75" customHeight="1" thickBot="1">
      <c r="A36" s="81" t="s">
        <v>45</v>
      </c>
      <c r="B36" s="80">
        <f>SUM(B34:B35)</f>
        <v>47080</v>
      </c>
      <c r="C36" s="897">
        <v>2130</v>
      </c>
      <c r="D36" s="898"/>
      <c r="E36" s="511" t="s">
        <v>243</v>
      </c>
      <c r="F36" s="488">
        <v>3340</v>
      </c>
      <c r="G36" s="78">
        <v>6210</v>
      </c>
      <c r="H36" s="77" t="s">
        <v>244</v>
      </c>
      <c r="I36" s="76"/>
      <c r="J36" s="76"/>
      <c r="K36" s="75"/>
      <c r="L36" s="74">
        <f t="shared" si="2"/>
        <v>0</v>
      </c>
      <c r="M36" s="73"/>
      <c r="N36" s="72"/>
      <c r="O36" s="71" t="s">
        <v>137</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70"/>
      <c r="B37"/>
      <c r="C37"/>
      <c r="D37" s="470"/>
      <c r="E37" s="471"/>
      <c r="F37" s="471"/>
      <c r="G37" s="471"/>
      <c r="H37" s="471"/>
      <c r="I37" s="471"/>
      <c r="J37" s="471"/>
      <c r="K37" s="471"/>
      <c r="L37" s="471"/>
      <c r="M37" s="471"/>
      <c r="N37" s="471"/>
      <c r="O37" s="471"/>
      <c r="P37" s="471"/>
      <c r="Q37"/>
      <c r="R37" s="472"/>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07" t="s">
        <v>682</v>
      </c>
      <c r="B40" s="586"/>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ht="15.75" customHeight="1">
      <c r="A41" s="53" t="s">
        <v>700</v>
      </c>
      <c r="B41" s="52"/>
      <c r="C41" s="52"/>
      <c r="D41" s="52"/>
      <c r="E41" s="52"/>
      <c r="F41" s="52"/>
      <c r="G41" s="52"/>
      <c r="H41" s="52"/>
      <c r="I41" s="52"/>
      <c r="J41" s="52"/>
      <c r="K41" s="52"/>
      <c r="L41" s="52"/>
      <c r="M41" s="52"/>
      <c r="N41" s="737"/>
      <c r="O41" s="52"/>
      <c r="P41" s="52"/>
      <c r="Q41" s="52"/>
      <c r="R41" s="52"/>
      <c r="S41" s="52"/>
      <c r="T41" s="52"/>
      <c r="AB41" s="61"/>
      <c r="AC41" s="61"/>
      <c r="AD41" s="61"/>
      <c r="AE41" s="61"/>
      <c r="AF41" s="61"/>
      <c r="AG41" s="61"/>
      <c r="AH41" s="61"/>
      <c r="AI41" s="61"/>
      <c r="AJ41" s="66"/>
      <c r="AK41" s="61"/>
      <c r="AL41" s="61"/>
    </row>
    <row r="42" spans="1:48" s="482" customFormat="1" ht="15.75" customHeight="1">
      <c r="A42" s="53" t="s">
        <v>245</v>
      </c>
      <c r="B42" s="52"/>
      <c r="C42" s="586"/>
      <c r="D42" s="586"/>
      <c r="E42" s="586"/>
      <c r="F42" s="586"/>
      <c r="G42" s="586"/>
      <c r="H42" s="586"/>
      <c r="I42" s="586"/>
      <c r="J42" s="586"/>
      <c r="K42" s="586"/>
      <c r="L42" s="586"/>
      <c r="M42" s="586"/>
      <c r="N42" s="587"/>
      <c r="O42" s="586"/>
      <c r="P42" s="586"/>
      <c r="Q42" s="586"/>
      <c r="R42" s="586"/>
      <c r="S42" s="586"/>
      <c r="T42" s="586"/>
      <c r="AB42" s="481"/>
      <c r="AC42" s="481"/>
      <c r="AD42" s="481"/>
      <c r="AE42" s="481"/>
      <c r="AF42" s="481"/>
      <c r="AG42" s="481"/>
      <c r="AH42" s="481"/>
      <c r="AI42" s="481"/>
      <c r="AJ42" s="569"/>
      <c r="AK42" s="481"/>
      <c r="AL42" s="481"/>
    </row>
    <row r="43" spans="1:48" ht="15.75" customHeight="1">
      <c r="A43" s="53" t="s">
        <v>662</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246</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655</v>
      </c>
      <c r="C45" s="52"/>
      <c r="D45" s="52"/>
      <c r="E45" s="52"/>
      <c r="F45" s="52"/>
      <c r="G45" s="52"/>
      <c r="H45" s="52"/>
      <c r="I45" s="52"/>
      <c r="J45" s="52"/>
      <c r="K45" s="52"/>
      <c r="L45" s="52"/>
      <c r="M45" s="52"/>
      <c r="N45" s="52"/>
      <c r="O45" s="61"/>
      <c r="P45" s="61"/>
      <c r="Q45" s="61"/>
      <c r="R45" s="61"/>
      <c r="S45" s="52"/>
      <c r="T45" s="52"/>
      <c r="AB45" s="61"/>
      <c r="AC45" s="61"/>
      <c r="AD45" s="61"/>
      <c r="AE45" s="65"/>
      <c r="AF45" s="64" t="s">
        <v>247</v>
      </c>
      <c r="AG45" s="63"/>
      <c r="AH45" s="62">
        <f>SUM(B19,B29,B34,V16,V27)</f>
        <v>135970</v>
      </c>
      <c r="AI45" s="52"/>
      <c r="AJ45" s="52"/>
      <c r="AK45" s="52"/>
      <c r="AL45" s="52"/>
    </row>
    <row r="46" spans="1:48" ht="15.75" customHeight="1">
      <c r="A46" s="53" t="s">
        <v>248</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249</v>
      </c>
      <c r="AG46" s="59"/>
      <c r="AH46" s="58">
        <f>SUM(B20,B30,B35,V17,V28)</f>
        <v>257430</v>
      </c>
      <c r="AI46" s="52"/>
      <c r="AJ46" s="52"/>
      <c r="AK46" s="52"/>
      <c r="AL46" s="52"/>
    </row>
    <row r="47" spans="1:48" ht="15.75" customHeight="1">
      <c r="A47" s="53" t="s">
        <v>250</v>
      </c>
      <c r="B47" s="52"/>
      <c r="C47" s="52"/>
      <c r="D47" s="52"/>
      <c r="E47" s="52"/>
      <c r="F47" s="52"/>
      <c r="G47" s="52"/>
      <c r="H47" s="52"/>
      <c r="I47" s="52"/>
      <c r="J47" s="52"/>
      <c r="K47" s="52"/>
      <c r="L47" s="52"/>
      <c r="M47" s="52"/>
      <c r="N47" s="52"/>
      <c r="O47" s="52"/>
      <c r="P47" s="52"/>
      <c r="Q47" s="52"/>
      <c r="R47" s="57"/>
      <c r="S47" s="52"/>
      <c r="T47" s="52"/>
      <c r="AB47" s="52"/>
      <c r="AC47" s="52"/>
      <c r="AD47" s="52"/>
      <c r="AE47" s="52"/>
      <c r="AF47" s="56" t="s">
        <v>251</v>
      </c>
      <c r="AG47" s="55"/>
      <c r="AH47" s="54">
        <f>SUM(B21,B31,B36,V18,V29)</f>
        <v>393400</v>
      </c>
      <c r="AI47" s="52"/>
      <c r="AJ47" s="52"/>
      <c r="AK47" s="52"/>
      <c r="AL47" s="52"/>
    </row>
    <row r="48" spans="1:48" ht="15.75" customHeight="1">
      <c r="A48" s="53" t="s">
        <v>252</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4"/>
      <c r="AG48" s="204"/>
      <c r="AH48" s="480"/>
      <c r="AI48" s="52"/>
      <c r="AJ48" s="52"/>
      <c r="AK48" s="52"/>
      <c r="AL48" s="52"/>
    </row>
    <row r="56" spans="1:20" ht="12" customHeight="1">
      <c r="A56" s="825"/>
      <c r="B56" s="889"/>
      <c r="C56" s="889"/>
      <c r="D56" s="889"/>
      <c r="E56" s="889"/>
      <c r="F56" s="889"/>
      <c r="G56" s="889"/>
      <c r="H56" s="889"/>
      <c r="I56" s="889"/>
      <c r="J56" s="889"/>
      <c r="K56" s="889"/>
      <c r="L56" s="889"/>
      <c r="M56" s="889"/>
      <c r="N56" s="889"/>
      <c r="O56" s="889"/>
      <c r="P56" s="889"/>
      <c r="Q56" s="889"/>
      <c r="R56" s="889"/>
      <c r="S56" s="889"/>
      <c r="T56" s="889"/>
    </row>
  </sheetData>
  <sheetProtection formatCells="0" autoFilter="0"/>
  <protectedRanges>
    <protectedRange sqref="Z45:AA46 Y46 R46" name="範囲1"/>
  </protectedRanges>
  <mergeCells count="96">
    <mergeCell ref="W33:X33"/>
    <mergeCell ref="W28:X28"/>
    <mergeCell ref="W29:X29"/>
    <mergeCell ref="A22:B27"/>
    <mergeCell ref="C25:D25"/>
    <mergeCell ref="C22:D22"/>
    <mergeCell ref="W24:X24"/>
    <mergeCell ref="W25:X25"/>
    <mergeCell ref="W26:X26"/>
    <mergeCell ref="A32:B32"/>
    <mergeCell ref="C24:D24"/>
    <mergeCell ref="C26:D26"/>
    <mergeCell ref="U30:AH30"/>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AD4:AG4"/>
    <mergeCell ref="X7:Z7"/>
    <mergeCell ref="AD5:AG5"/>
    <mergeCell ref="X4:Z4"/>
    <mergeCell ref="AA7:AH7"/>
    <mergeCell ref="AA6:AH6"/>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W12:X12"/>
    <mergeCell ref="W10:X10"/>
    <mergeCell ref="U10:V10"/>
    <mergeCell ref="C12:D12"/>
    <mergeCell ref="O7:V7"/>
    <mergeCell ref="W11:X11"/>
    <mergeCell ref="A5:C5"/>
    <mergeCell ref="D7:F7"/>
    <mergeCell ref="A10:B10"/>
    <mergeCell ref="C10:D10"/>
    <mergeCell ref="A12:B17"/>
    <mergeCell ref="C13:D13"/>
    <mergeCell ref="C17:D17"/>
    <mergeCell ref="C15:D15"/>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s>
  <phoneticPr fontId="3"/>
  <conditionalFormatting sqref="O11:O12 O14:O36">
    <cfRule type="expression" dxfId="35" priority="2" stopIfTrue="1">
      <formula>$N11/$G11&gt;$M11/$F11</formula>
    </cfRule>
  </conditionalFormatting>
  <conditionalFormatting sqref="O13">
    <cfRule type="expression" dxfId="34" priority="3" stopIfTrue="1">
      <formula>$N13/$G13&gt;$M13/#REF!</formula>
    </cfRule>
  </conditionalFormatting>
  <conditionalFormatting sqref="AI11:AI33">
    <cfRule type="expression" dxfId="33"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1.66406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10" t="s">
        <v>253</v>
      </c>
      <c r="B2" s="911"/>
      <c r="C2" s="914" t="s">
        <v>254</v>
      </c>
      <c r="D2" s="915"/>
      <c r="E2" s="915"/>
      <c r="F2" s="915"/>
      <c r="G2" s="916"/>
      <c r="H2" s="157"/>
      <c r="I2" s="52"/>
      <c r="J2" s="156">
        <v>38404</v>
      </c>
      <c r="K2" s="156"/>
      <c r="L2" s="917">
        <f>'1-A.札幌市 【dDe】'!L2</f>
        <v>45748</v>
      </c>
      <c r="M2" s="917"/>
      <c r="N2" s="155" t="s">
        <v>255</v>
      </c>
      <c r="O2" s="52"/>
      <c r="P2" s="52"/>
      <c r="Q2" s="152"/>
      <c r="R2" s="52"/>
      <c r="S2" s="52"/>
      <c r="T2" s="52"/>
      <c r="U2" s="52"/>
      <c r="V2" s="154"/>
      <c r="W2" s="154"/>
      <c r="X2" s="52"/>
      <c r="Y2" s="1"/>
      <c r="Z2" s="52"/>
      <c r="AA2" s="153" t="s">
        <v>103</v>
      </c>
      <c r="AB2" s="52"/>
      <c r="AC2" s="52"/>
      <c r="AD2" s="52"/>
      <c r="AE2" s="52"/>
      <c r="AF2" s="152"/>
      <c r="AG2" s="151"/>
      <c r="AH2" s="150" t="s">
        <v>104</v>
      </c>
      <c r="AI2" s="52"/>
      <c r="AJ2" s="52"/>
      <c r="AK2" s="52"/>
      <c r="AL2" s="52"/>
    </row>
    <row r="3" spans="1:38" ht="4.5" customHeight="1" thickBot="1">
      <c r="A3" s="66"/>
      <c r="B3" s="66"/>
      <c r="C3" s="66"/>
      <c r="D3" s="66"/>
      <c r="E3" s="66"/>
      <c r="F3" s="66"/>
      <c r="G3" s="66"/>
      <c r="H3" s="1"/>
      <c r="I3" s="1"/>
      <c r="J3" s="1"/>
      <c r="K3" s="1"/>
      <c r="L3" s="536"/>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66" t="s">
        <v>106</v>
      </c>
      <c r="E4" s="858"/>
      <c r="F4" s="869"/>
      <c r="G4" s="912" t="s">
        <v>107</v>
      </c>
      <c r="H4" s="913"/>
      <c r="I4" s="913"/>
      <c r="J4" s="913"/>
      <c r="K4" s="913"/>
      <c r="L4" s="913"/>
      <c r="M4" s="913"/>
      <c r="N4" s="913"/>
      <c r="O4" s="913"/>
      <c r="P4" s="913"/>
      <c r="Q4" s="913"/>
      <c r="R4" s="913"/>
      <c r="S4" s="913"/>
      <c r="T4" s="913"/>
      <c r="U4" s="857" t="s">
        <v>108</v>
      </c>
      <c r="V4" s="858"/>
      <c r="W4" s="858"/>
      <c r="X4" s="866" t="s">
        <v>109</v>
      </c>
      <c r="Y4" s="858"/>
      <c r="Z4" s="883"/>
      <c r="AA4" s="148" t="s">
        <v>3</v>
      </c>
      <c r="AB4" s="197"/>
      <c r="AC4" s="197"/>
      <c r="AD4" s="877" t="s">
        <v>110</v>
      </c>
      <c r="AE4" s="877"/>
      <c r="AF4" s="877"/>
      <c r="AG4" s="877"/>
      <c r="AH4" s="146" t="s">
        <v>111</v>
      </c>
      <c r="AI4" s="61"/>
      <c r="AJ4" s="61"/>
      <c r="AK4" s="61"/>
      <c r="AL4" s="61"/>
    </row>
    <row r="5" spans="1:38" ht="24.75" customHeight="1" thickBot="1">
      <c r="A5" s="829"/>
      <c r="B5" s="830"/>
      <c r="C5" s="831"/>
      <c r="D5" s="870">
        <f>'1-A.札幌市 【dDe】'!D5</f>
        <v>0</v>
      </c>
      <c r="E5" s="907"/>
      <c r="F5" s="907"/>
      <c r="G5" s="848">
        <f>'1-A.札幌市 【dDe】'!G5</f>
        <v>0</v>
      </c>
      <c r="H5" s="908"/>
      <c r="I5" s="908"/>
      <c r="J5" s="908"/>
      <c r="K5" s="908"/>
      <c r="L5" s="908"/>
      <c r="M5" s="908"/>
      <c r="N5" s="908"/>
      <c r="O5" s="908"/>
      <c r="P5" s="908"/>
      <c r="Q5" s="908"/>
      <c r="R5" s="908"/>
      <c r="S5" s="908"/>
      <c r="T5" s="909"/>
      <c r="U5" s="864">
        <f>'1-A.札幌市 【dDe】'!U5</f>
        <v>0</v>
      </c>
      <c r="V5" s="900"/>
      <c r="W5" s="900"/>
      <c r="X5" s="859">
        <f>'1-A.札幌市 【dDe】'!X5</f>
        <v>0</v>
      </c>
      <c r="Y5" s="920"/>
      <c r="Z5" s="921"/>
      <c r="AA5" s="145">
        <f>'1-A.札幌市 【dDe】'!AA5</f>
        <v>0</v>
      </c>
      <c r="AB5" s="196"/>
      <c r="AC5" s="196"/>
      <c r="AD5" s="918">
        <f>'1-A.札幌市 【dDe】'!AD5</f>
        <v>0</v>
      </c>
      <c r="AE5" s="919"/>
      <c r="AF5" s="919"/>
      <c r="AG5" s="919"/>
      <c r="AH5" s="143">
        <f>'1-A.札幌市 【dDe】'!AH5</f>
        <v>0</v>
      </c>
      <c r="AI5" s="66"/>
      <c r="AJ5" s="846" t="s">
        <v>112</v>
      </c>
      <c r="AK5" s="846"/>
      <c r="AL5" s="846"/>
    </row>
    <row r="6" spans="1:38" ht="13.5" customHeight="1" thickTop="1">
      <c r="A6" s="142" t="s">
        <v>113</v>
      </c>
      <c r="B6" s="141"/>
      <c r="C6" s="195"/>
      <c r="D6" s="873" t="s">
        <v>114</v>
      </c>
      <c r="E6" s="874"/>
      <c r="F6" s="875"/>
      <c r="G6" s="873" t="s">
        <v>256</v>
      </c>
      <c r="H6" s="874"/>
      <c r="I6" s="874"/>
      <c r="J6" s="874"/>
      <c r="K6" s="874"/>
      <c r="L6" s="875"/>
      <c r="M6" s="876" t="s">
        <v>257</v>
      </c>
      <c r="N6" s="862"/>
      <c r="O6" s="862" t="s">
        <v>258</v>
      </c>
      <c r="P6" s="862"/>
      <c r="Q6" s="862"/>
      <c r="R6" s="862"/>
      <c r="S6" s="862"/>
      <c r="T6" s="862"/>
      <c r="U6" s="862"/>
      <c r="V6" s="863"/>
      <c r="W6" s="139"/>
      <c r="X6" s="866" t="s">
        <v>118</v>
      </c>
      <c r="Y6" s="858"/>
      <c r="Z6" s="858"/>
      <c r="AA6" s="886" t="s">
        <v>259</v>
      </c>
      <c r="AB6" s="887"/>
      <c r="AC6" s="887"/>
      <c r="AD6" s="887"/>
      <c r="AE6" s="887"/>
      <c r="AF6" s="887"/>
      <c r="AG6" s="887"/>
      <c r="AH6" s="888"/>
      <c r="AI6" s="61"/>
      <c r="AJ6" s="61"/>
      <c r="AK6" s="61"/>
      <c r="AL6" s="61"/>
    </row>
    <row r="7" spans="1:38" ht="24.75" customHeight="1" thickBot="1">
      <c r="A7" s="829"/>
      <c r="B7" s="894"/>
      <c r="C7" s="895"/>
      <c r="D7" s="832">
        <f>SUM(G7,'1-A.札幌市 【dDe】'!G7)</f>
        <v>0</v>
      </c>
      <c r="E7" s="833"/>
      <c r="F7" s="834"/>
      <c r="G7" s="832">
        <f>SUM(M7,O7)</f>
        <v>0</v>
      </c>
      <c r="H7" s="833"/>
      <c r="I7" s="833"/>
      <c r="J7" s="833"/>
      <c r="K7" s="833"/>
      <c r="L7" s="834"/>
      <c r="M7" s="893">
        <f>SUM(M11:M36,AG11:AG28)</f>
        <v>0</v>
      </c>
      <c r="N7" s="842"/>
      <c r="O7" s="842">
        <f>SUM(N11:N36,AH11:AH28)</f>
        <v>0</v>
      </c>
      <c r="P7" s="842"/>
      <c r="Q7" s="842"/>
      <c r="R7" s="842"/>
      <c r="S7" s="842"/>
      <c r="T7" s="842"/>
      <c r="U7" s="842"/>
      <c r="V7" s="843"/>
      <c r="W7" s="138"/>
      <c r="X7" s="878">
        <f>'1-A.札幌市 【dDe】'!X7</f>
        <v>0</v>
      </c>
      <c r="Y7" s="879"/>
      <c r="Z7" s="879"/>
      <c r="AA7" s="884">
        <f>'1-A.札幌市 【dDe】'!AA7</f>
        <v>0</v>
      </c>
      <c r="AB7" s="865"/>
      <c r="AC7" s="865"/>
      <c r="AD7" s="865"/>
      <c r="AE7" s="865"/>
      <c r="AF7" s="865"/>
      <c r="AG7" s="865"/>
      <c r="AH7" s="885"/>
      <c r="AI7" s="52"/>
      <c r="AJ7" s="846" t="s">
        <v>120</v>
      </c>
      <c r="AK7" s="846"/>
      <c r="AL7" s="846"/>
    </row>
    <row r="8" spans="1:38" ht="11.4"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4" t="s">
        <v>260</v>
      </c>
      <c r="B9" s="585"/>
      <c r="C9" s="585"/>
      <c r="D9" s="585"/>
      <c r="E9" s="585"/>
      <c r="F9" s="585"/>
      <c r="G9" s="585"/>
      <c r="H9" s="588"/>
      <c r="I9" s="589"/>
      <c r="J9" s="589"/>
      <c r="K9" s="589"/>
      <c r="L9" s="588"/>
      <c r="M9" s="131" t="s">
        <v>122</v>
      </c>
      <c r="N9" s="130">
        <f>SUM('1-A.札幌市 【dDe】'!M7,M7)</f>
        <v>0</v>
      </c>
      <c r="O9" s="896" t="s">
        <v>123</v>
      </c>
      <c r="P9" s="896"/>
      <c r="Q9" s="896"/>
      <c r="R9" s="896"/>
      <c r="S9" s="896"/>
      <c r="T9" s="896"/>
      <c r="U9" s="847">
        <f>SUM('1-A.札幌市 【dDe】'!O7,O7)</f>
        <v>0</v>
      </c>
      <c r="V9" s="847"/>
      <c r="W9" s="67"/>
      <c r="X9" s="67"/>
      <c r="Y9" s="67"/>
      <c r="Z9" s="67"/>
      <c r="AA9" s="67"/>
      <c r="AB9" s="67"/>
      <c r="AC9" s="67"/>
      <c r="AD9" s="67"/>
      <c r="AE9" s="67"/>
      <c r="AF9" s="67"/>
      <c r="AG9" s="67"/>
      <c r="AH9" s="67"/>
      <c r="AI9" s="61"/>
      <c r="AJ9" s="61"/>
      <c r="AK9" s="61"/>
      <c r="AL9" s="61"/>
    </row>
    <row r="10" spans="1:38" ht="15.75" customHeight="1">
      <c r="A10" s="835" t="s">
        <v>124</v>
      </c>
      <c r="B10" s="836"/>
      <c r="C10" s="837" t="s">
        <v>125</v>
      </c>
      <c r="D10" s="836"/>
      <c r="E10" s="124" t="s">
        <v>126</v>
      </c>
      <c r="F10" s="474" t="s">
        <v>127</v>
      </c>
      <c r="G10" s="126" t="s">
        <v>128</v>
      </c>
      <c r="H10" s="121" t="s">
        <v>133</v>
      </c>
      <c r="I10" s="122"/>
      <c r="J10" s="122"/>
      <c r="K10" s="122"/>
      <c r="L10" s="121" t="s">
        <v>130</v>
      </c>
      <c r="M10" s="505" t="s">
        <v>131</v>
      </c>
      <c r="N10" s="119" t="s">
        <v>132</v>
      </c>
      <c r="O10" s="194"/>
      <c r="P10" s="194"/>
      <c r="Q10" s="61"/>
      <c r="R10" s="61"/>
      <c r="S10" s="194"/>
      <c r="T10" s="194"/>
      <c r="U10" s="835" t="s">
        <v>124</v>
      </c>
      <c r="V10" s="836"/>
      <c r="W10" s="837" t="s">
        <v>125</v>
      </c>
      <c r="X10" s="836"/>
      <c r="Y10" s="125" t="s">
        <v>126</v>
      </c>
      <c r="Z10" s="125" t="s">
        <v>127</v>
      </c>
      <c r="AA10" s="124" t="s">
        <v>128</v>
      </c>
      <c r="AB10" s="123" t="s">
        <v>133</v>
      </c>
      <c r="AC10" s="122"/>
      <c r="AD10" s="122"/>
      <c r="AE10" s="122"/>
      <c r="AF10" s="121" t="s">
        <v>130</v>
      </c>
      <c r="AG10" s="120" t="s">
        <v>131</v>
      </c>
      <c r="AH10" s="119" t="s">
        <v>132</v>
      </c>
      <c r="AI10" s="61"/>
      <c r="AJ10" s="61"/>
      <c r="AK10" s="61"/>
      <c r="AL10" s="61"/>
    </row>
    <row r="11" spans="1:38" ht="15.75" customHeight="1">
      <c r="A11" s="838" t="s">
        <v>222</v>
      </c>
      <c r="B11" s="839"/>
      <c r="C11" s="826">
        <v>4110</v>
      </c>
      <c r="D11" s="827"/>
      <c r="E11" s="508" t="s">
        <v>223</v>
      </c>
      <c r="F11" s="486">
        <v>3490</v>
      </c>
      <c r="G11" s="89">
        <v>6690</v>
      </c>
      <c r="H11" s="183" t="s">
        <v>224</v>
      </c>
      <c r="I11" s="182"/>
      <c r="J11" s="182"/>
      <c r="K11" s="182"/>
      <c r="L11" s="181">
        <f t="shared" ref="L11:L14" si="0">SUM(M11,N11)</f>
        <v>0</v>
      </c>
      <c r="M11" s="104"/>
      <c r="N11" s="103"/>
      <c r="O11" s="71" t="s">
        <v>140</v>
      </c>
      <c r="P11" s="61"/>
      <c r="Q11" s="68"/>
      <c r="R11" s="66"/>
      <c r="S11" s="61"/>
      <c r="T11" s="61"/>
      <c r="U11" s="867" t="s">
        <v>263</v>
      </c>
      <c r="V11" s="892"/>
      <c r="W11" s="844">
        <v>7015</v>
      </c>
      <c r="X11" s="845"/>
      <c r="Y11" s="509" t="s">
        <v>264</v>
      </c>
      <c r="Z11" s="486">
        <v>2650</v>
      </c>
      <c r="AA11" s="89">
        <v>13000</v>
      </c>
      <c r="AB11" s="193" t="s">
        <v>265</v>
      </c>
      <c r="AC11" s="192"/>
      <c r="AD11" s="192"/>
      <c r="AE11" s="192"/>
      <c r="AF11" s="191">
        <f t="shared" ref="AF11:AF16" si="1">SUM(AG11,AH11)</f>
        <v>0</v>
      </c>
      <c r="AG11" s="116"/>
      <c r="AH11" s="103"/>
      <c r="AI11" s="71" t="s">
        <v>140</v>
      </c>
      <c r="AJ11" s="66"/>
      <c r="AK11" s="61"/>
      <c r="AL11" s="61"/>
    </row>
    <row r="12" spans="1:38" ht="15.75" customHeight="1">
      <c r="A12" s="94" t="s">
        <v>162</v>
      </c>
      <c r="B12" s="91">
        <f>SUM(F11:F14)</f>
        <v>15090</v>
      </c>
      <c r="C12" s="823">
        <v>4120</v>
      </c>
      <c r="D12" s="824"/>
      <c r="E12" s="508" t="s">
        <v>227</v>
      </c>
      <c r="F12" s="486">
        <v>4580</v>
      </c>
      <c r="G12" s="102">
        <v>7210</v>
      </c>
      <c r="H12" s="101" t="s">
        <v>228</v>
      </c>
      <c r="I12" s="100"/>
      <c r="J12" s="100"/>
      <c r="K12" s="100"/>
      <c r="L12" s="99">
        <f t="shared" si="0"/>
        <v>0</v>
      </c>
      <c r="M12" s="84"/>
      <c r="N12" s="83"/>
      <c r="O12" s="71" t="s">
        <v>140</v>
      </c>
      <c r="P12" s="61"/>
      <c r="Q12" s="68"/>
      <c r="R12" s="66"/>
      <c r="S12" s="61"/>
      <c r="T12" s="61"/>
      <c r="U12" s="838" t="s">
        <v>269</v>
      </c>
      <c r="V12" s="839"/>
      <c r="W12" s="823">
        <v>7030</v>
      </c>
      <c r="X12" s="824"/>
      <c r="Y12" s="704" t="s">
        <v>270</v>
      </c>
      <c r="Z12" s="486">
        <v>5440</v>
      </c>
      <c r="AA12" s="102">
        <v>15100</v>
      </c>
      <c r="AB12" s="101" t="s">
        <v>271</v>
      </c>
      <c r="AC12" s="100"/>
      <c r="AD12" s="100"/>
      <c r="AE12" s="100"/>
      <c r="AF12" s="99">
        <f t="shared" si="1"/>
        <v>0</v>
      </c>
      <c r="AG12" s="84"/>
      <c r="AH12" s="83"/>
      <c r="AI12" s="71" t="s">
        <v>140</v>
      </c>
      <c r="AJ12" s="66"/>
      <c r="AK12" s="61"/>
      <c r="AL12" s="61"/>
    </row>
    <row r="13" spans="1:38" ht="15.75" customHeight="1">
      <c r="A13" s="92" t="s">
        <v>167</v>
      </c>
      <c r="B13" s="91">
        <f>SUM(G11:G14)</f>
        <v>23900</v>
      </c>
      <c r="C13" s="823">
        <v>4130</v>
      </c>
      <c r="D13" s="824"/>
      <c r="E13" s="508" t="s">
        <v>232</v>
      </c>
      <c r="F13" s="486">
        <v>1130</v>
      </c>
      <c r="G13" s="102">
        <v>2150</v>
      </c>
      <c r="H13" s="101" t="s">
        <v>233</v>
      </c>
      <c r="I13" s="100"/>
      <c r="J13" s="100"/>
      <c r="K13" s="100"/>
      <c r="L13" s="99">
        <f t="shared" si="0"/>
        <v>0</v>
      </c>
      <c r="M13" s="84"/>
      <c r="N13" s="83"/>
      <c r="O13" s="71" t="s">
        <v>140</v>
      </c>
      <c r="P13" s="61"/>
      <c r="Q13" s="68"/>
      <c r="R13" s="66"/>
      <c r="S13" s="61"/>
      <c r="T13" s="61"/>
      <c r="U13" s="838"/>
      <c r="V13" s="839"/>
      <c r="W13" s="823">
        <v>7040</v>
      </c>
      <c r="X13" s="824"/>
      <c r="Y13" s="704" t="s">
        <v>274</v>
      </c>
      <c r="Z13" s="486">
        <v>5220</v>
      </c>
      <c r="AA13" s="102">
        <v>7100</v>
      </c>
      <c r="AB13" s="101" t="s">
        <v>275</v>
      </c>
      <c r="AC13" s="100"/>
      <c r="AD13" s="100"/>
      <c r="AE13" s="100"/>
      <c r="AF13" s="99">
        <f t="shared" si="1"/>
        <v>0</v>
      </c>
      <c r="AG13" s="84"/>
      <c r="AH13" s="83"/>
      <c r="AI13" s="71" t="s">
        <v>140</v>
      </c>
      <c r="AJ13" s="66"/>
      <c r="AK13" s="61"/>
      <c r="AL13" s="61"/>
    </row>
    <row r="14" spans="1:38" ht="15.75" customHeight="1">
      <c r="A14" s="502" t="s">
        <v>45</v>
      </c>
      <c r="B14" s="490">
        <f>SUM(B12:B13)</f>
        <v>38990</v>
      </c>
      <c r="C14" s="821">
        <v>4140</v>
      </c>
      <c r="D14" s="822"/>
      <c r="E14" s="491" t="s">
        <v>236</v>
      </c>
      <c r="F14" s="487">
        <v>5890</v>
      </c>
      <c r="G14" s="492">
        <v>7850</v>
      </c>
      <c r="H14" s="493" t="s">
        <v>237</v>
      </c>
      <c r="I14" s="494"/>
      <c r="J14" s="494"/>
      <c r="K14" s="494"/>
      <c r="L14" s="495">
        <f t="shared" si="0"/>
        <v>0</v>
      </c>
      <c r="M14" s="496"/>
      <c r="N14" s="497"/>
      <c r="O14" s="71" t="s">
        <v>140</v>
      </c>
      <c r="P14" s="61"/>
      <c r="Q14" s="68"/>
      <c r="R14" s="66"/>
      <c r="S14" s="61"/>
      <c r="T14" s="61"/>
      <c r="U14" s="838"/>
      <c r="V14" s="839"/>
      <c r="W14" s="823">
        <v>7050</v>
      </c>
      <c r="X14" s="824"/>
      <c r="Y14" s="704" t="s">
        <v>278</v>
      </c>
      <c r="Z14" s="486">
        <v>5260</v>
      </c>
      <c r="AA14" s="102">
        <v>8700</v>
      </c>
      <c r="AB14" s="101" t="s">
        <v>279</v>
      </c>
      <c r="AC14" s="100"/>
      <c r="AD14" s="100"/>
      <c r="AE14" s="100"/>
      <c r="AF14" s="99">
        <f t="shared" si="1"/>
        <v>0</v>
      </c>
      <c r="AG14" s="84"/>
      <c r="AH14" s="83"/>
      <c r="AI14" s="71" t="s">
        <v>140</v>
      </c>
      <c r="AJ14" s="66"/>
      <c r="AK14" s="61"/>
      <c r="AL14" s="61"/>
    </row>
    <row r="15" spans="1:38" ht="15.75" customHeight="1">
      <c r="A15" s="903"/>
      <c r="B15" s="904"/>
      <c r="C15" s="826">
        <v>5020</v>
      </c>
      <c r="D15" s="827"/>
      <c r="E15" s="508" t="s">
        <v>261</v>
      </c>
      <c r="F15" s="485">
        <v>2150</v>
      </c>
      <c r="G15" s="109">
        <v>5300</v>
      </c>
      <c r="H15" s="108" t="s">
        <v>262</v>
      </c>
      <c r="I15" s="107"/>
      <c r="J15" s="107"/>
      <c r="K15" s="107"/>
      <c r="L15" s="190">
        <f t="shared" ref="L15:L28" si="2">SUM(M15,N15)</f>
        <v>0</v>
      </c>
      <c r="M15" s="104"/>
      <c r="N15" s="103"/>
      <c r="O15" s="71" t="s">
        <v>140</v>
      </c>
      <c r="P15" s="61"/>
      <c r="Q15" s="68"/>
      <c r="R15" s="66"/>
      <c r="S15" s="61"/>
      <c r="T15" s="61"/>
      <c r="U15" s="838"/>
      <c r="V15" s="839"/>
      <c r="W15" s="823">
        <v>7070</v>
      </c>
      <c r="X15" s="824"/>
      <c r="Y15" s="704" t="s">
        <v>282</v>
      </c>
      <c r="Z15" s="486">
        <v>2530</v>
      </c>
      <c r="AA15" s="102">
        <v>3800</v>
      </c>
      <c r="AB15" s="101" t="s">
        <v>283</v>
      </c>
      <c r="AC15" s="100"/>
      <c r="AD15" s="100"/>
      <c r="AE15" s="100"/>
      <c r="AF15" s="99">
        <f t="shared" si="1"/>
        <v>0</v>
      </c>
      <c r="AG15" s="84"/>
      <c r="AH15" s="83"/>
      <c r="AI15" s="71" t="s">
        <v>140</v>
      </c>
      <c r="AJ15" s="66"/>
      <c r="AK15" s="61"/>
      <c r="AL15" s="61"/>
    </row>
    <row r="16" spans="1:38" ht="15.75" customHeight="1">
      <c r="A16" s="838" t="s">
        <v>266</v>
      </c>
      <c r="B16" s="839"/>
      <c r="C16" s="823">
        <v>5030</v>
      </c>
      <c r="D16" s="824"/>
      <c r="E16" s="704" t="s">
        <v>267</v>
      </c>
      <c r="F16" s="486">
        <v>1470</v>
      </c>
      <c r="G16" s="89">
        <v>3300</v>
      </c>
      <c r="H16" s="88" t="s">
        <v>268</v>
      </c>
      <c r="I16" s="87"/>
      <c r="J16" s="87"/>
      <c r="K16" s="87"/>
      <c r="L16" s="184">
        <f t="shared" si="2"/>
        <v>0</v>
      </c>
      <c r="M16" s="84"/>
      <c r="N16" s="83"/>
      <c r="O16" s="71" t="s">
        <v>140</v>
      </c>
      <c r="P16" s="61"/>
      <c r="Q16" s="68"/>
      <c r="R16" s="66"/>
      <c r="S16" s="61"/>
      <c r="T16" s="61"/>
      <c r="U16" s="838"/>
      <c r="V16" s="839"/>
      <c r="W16" s="823">
        <v>7080</v>
      </c>
      <c r="X16" s="824"/>
      <c r="Y16" s="704" t="s">
        <v>286</v>
      </c>
      <c r="Z16" s="486">
        <v>4940</v>
      </c>
      <c r="AA16" s="102">
        <v>7700</v>
      </c>
      <c r="AB16" s="101" t="s">
        <v>287</v>
      </c>
      <c r="AC16" s="100"/>
      <c r="AD16" s="100"/>
      <c r="AE16" s="100"/>
      <c r="AF16" s="99">
        <f t="shared" si="1"/>
        <v>0</v>
      </c>
      <c r="AG16" s="84"/>
      <c r="AH16" s="83"/>
      <c r="AI16" s="71" t="s">
        <v>140</v>
      </c>
      <c r="AJ16" s="66"/>
      <c r="AK16" s="61"/>
      <c r="AL16" s="61"/>
    </row>
    <row r="17" spans="1:38" ht="15.75" customHeight="1">
      <c r="A17" s="838"/>
      <c r="B17" s="839"/>
      <c r="C17" s="823">
        <v>5040</v>
      </c>
      <c r="D17" s="824"/>
      <c r="E17" s="704" t="s">
        <v>272</v>
      </c>
      <c r="F17" s="486">
        <v>3620</v>
      </c>
      <c r="G17" s="89">
        <v>6100</v>
      </c>
      <c r="H17" s="88" t="s">
        <v>273</v>
      </c>
      <c r="I17" s="87"/>
      <c r="J17" s="87"/>
      <c r="K17" s="87"/>
      <c r="L17" s="184">
        <f t="shared" si="2"/>
        <v>0</v>
      </c>
      <c r="M17" s="84"/>
      <c r="N17" s="83"/>
      <c r="O17" s="71" t="s">
        <v>140</v>
      </c>
      <c r="P17" s="61"/>
      <c r="Q17" s="68"/>
      <c r="R17" s="66"/>
      <c r="S17" s="61"/>
      <c r="T17" s="61"/>
      <c r="U17" s="94" t="s">
        <v>157</v>
      </c>
      <c r="V17" s="112"/>
      <c r="W17" s="840">
        <v>7085</v>
      </c>
      <c r="X17" s="841"/>
      <c r="Y17" s="707" t="s">
        <v>290</v>
      </c>
      <c r="Z17" s="905" t="s">
        <v>291</v>
      </c>
      <c r="AA17" s="905"/>
      <c r="AB17" s="905"/>
      <c r="AC17" s="905"/>
      <c r="AD17" s="905"/>
      <c r="AE17" s="905"/>
      <c r="AF17" s="905"/>
      <c r="AG17" s="905"/>
      <c r="AH17" s="906"/>
      <c r="AI17" s="71" t="s">
        <v>140</v>
      </c>
      <c r="AJ17" s="66"/>
      <c r="AK17" s="61"/>
      <c r="AL17" s="61"/>
    </row>
    <row r="18" spans="1:38" ht="15.75" customHeight="1">
      <c r="A18" s="94" t="s">
        <v>157</v>
      </c>
      <c r="B18" s="112"/>
      <c r="C18" s="823">
        <v>5050</v>
      </c>
      <c r="D18" s="824"/>
      <c r="E18" s="704" t="s">
        <v>276</v>
      </c>
      <c r="F18" s="486">
        <v>2420</v>
      </c>
      <c r="G18" s="89">
        <v>5600</v>
      </c>
      <c r="H18" s="88" t="s">
        <v>277</v>
      </c>
      <c r="I18" s="87"/>
      <c r="J18" s="87"/>
      <c r="K18" s="87"/>
      <c r="L18" s="184">
        <f t="shared" si="2"/>
        <v>0</v>
      </c>
      <c r="M18" s="84"/>
      <c r="N18" s="83"/>
      <c r="O18" s="71" t="s">
        <v>140</v>
      </c>
      <c r="P18" s="61"/>
      <c r="Q18" s="68"/>
      <c r="R18" s="66"/>
      <c r="S18" s="61"/>
      <c r="T18" s="61"/>
      <c r="U18" s="94" t="s">
        <v>162</v>
      </c>
      <c r="V18" s="91">
        <f>SUM(Z11:Z20)</f>
        <v>38330</v>
      </c>
      <c r="W18" s="840">
        <v>7090</v>
      </c>
      <c r="X18" s="841"/>
      <c r="Y18" s="707" t="s">
        <v>295</v>
      </c>
      <c r="Z18" s="905" t="s">
        <v>291</v>
      </c>
      <c r="AA18" s="905"/>
      <c r="AB18" s="905"/>
      <c r="AC18" s="905"/>
      <c r="AD18" s="905"/>
      <c r="AE18" s="905"/>
      <c r="AF18" s="905"/>
      <c r="AG18" s="905"/>
      <c r="AH18" s="906"/>
      <c r="AI18" s="71" t="s">
        <v>140</v>
      </c>
      <c r="AJ18" s="66"/>
      <c r="AK18" s="61"/>
      <c r="AL18" s="61"/>
    </row>
    <row r="19" spans="1:38" ht="15.75" customHeight="1">
      <c r="A19" s="94" t="s">
        <v>162</v>
      </c>
      <c r="B19" s="91">
        <f>SUM(F15:F21)</f>
        <v>21120</v>
      </c>
      <c r="C19" s="823">
        <v>5060</v>
      </c>
      <c r="D19" s="824"/>
      <c r="E19" s="704" t="s">
        <v>280</v>
      </c>
      <c r="F19" s="486">
        <v>4240</v>
      </c>
      <c r="G19" s="89">
        <v>6600</v>
      </c>
      <c r="H19" s="88" t="s">
        <v>281</v>
      </c>
      <c r="I19" s="87"/>
      <c r="J19" s="87"/>
      <c r="K19" s="87"/>
      <c r="L19" s="184">
        <f t="shared" si="2"/>
        <v>0</v>
      </c>
      <c r="M19" s="84"/>
      <c r="N19" s="83"/>
      <c r="O19" s="71" t="s">
        <v>140</v>
      </c>
      <c r="P19" s="61"/>
      <c r="Q19" s="68"/>
      <c r="R19" s="66"/>
      <c r="S19" s="61"/>
      <c r="T19" s="61"/>
      <c r="U19" s="92" t="s">
        <v>167</v>
      </c>
      <c r="V19" s="91">
        <f>SUM(AA11:AA20)</f>
        <v>73600</v>
      </c>
      <c r="W19" s="823">
        <v>7100</v>
      </c>
      <c r="X19" s="824"/>
      <c r="Y19" s="704" t="s">
        <v>298</v>
      </c>
      <c r="Z19" s="486">
        <v>7030</v>
      </c>
      <c r="AA19" s="102">
        <v>10700</v>
      </c>
      <c r="AB19" s="175" t="s">
        <v>299</v>
      </c>
      <c r="AC19" s="100"/>
      <c r="AD19" s="100"/>
      <c r="AE19" s="100"/>
      <c r="AF19" s="99">
        <f t="shared" ref="AF19:AF24" si="3">SUM(AG19,AH19)</f>
        <v>0</v>
      </c>
      <c r="AG19" s="84"/>
      <c r="AH19" s="83"/>
      <c r="AI19" s="71" t="s">
        <v>140</v>
      </c>
      <c r="AJ19" s="66"/>
      <c r="AK19" s="61"/>
      <c r="AL19" s="61"/>
    </row>
    <row r="20" spans="1:38" ht="15.75" customHeight="1">
      <c r="A20" s="92" t="s">
        <v>167</v>
      </c>
      <c r="B20" s="91">
        <f>SUM(G15:G21)</f>
        <v>46800</v>
      </c>
      <c r="C20" s="823">
        <v>5070</v>
      </c>
      <c r="D20" s="824"/>
      <c r="E20" s="704" t="s">
        <v>284</v>
      </c>
      <c r="F20" s="486">
        <v>2930</v>
      </c>
      <c r="G20" s="113">
        <v>5800</v>
      </c>
      <c r="H20" s="187" t="s">
        <v>285</v>
      </c>
      <c r="I20" s="186"/>
      <c r="J20" s="186"/>
      <c r="K20" s="186"/>
      <c r="L20" s="184">
        <f t="shared" si="2"/>
        <v>0</v>
      </c>
      <c r="M20" s="114"/>
      <c r="N20" s="83"/>
      <c r="O20" s="71" t="s">
        <v>140</v>
      </c>
      <c r="P20" s="61"/>
      <c r="Q20" s="68"/>
      <c r="R20" s="66"/>
      <c r="S20" s="61"/>
      <c r="T20" s="61"/>
      <c r="U20" s="502" t="s">
        <v>45</v>
      </c>
      <c r="V20" s="490">
        <f>SUM(V18:V19)</f>
        <v>111930</v>
      </c>
      <c r="W20" s="821">
        <v>7110</v>
      </c>
      <c r="X20" s="822"/>
      <c r="Y20" s="705" t="s">
        <v>302</v>
      </c>
      <c r="Z20" s="487">
        <v>5260</v>
      </c>
      <c r="AA20" s="492">
        <v>7500</v>
      </c>
      <c r="AB20" s="498" t="s">
        <v>303</v>
      </c>
      <c r="AC20" s="494"/>
      <c r="AD20" s="494"/>
      <c r="AE20" s="494"/>
      <c r="AF20" s="495">
        <f t="shared" si="3"/>
        <v>0</v>
      </c>
      <c r="AG20" s="496"/>
      <c r="AH20" s="497"/>
      <c r="AI20" s="71" t="s">
        <v>140</v>
      </c>
      <c r="AJ20" s="66"/>
      <c r="AK20" s="61"/>
      <c r="AL20" s="61"/>
    </row>
    <row r="21" spans="1:38" ht="15.75" customHeight="1">
      <c r="A21" s="502" t="s">
        <v>45</v>
      </c>
      <c r="B21" s="490">
        <f>SUM(B19:B20)</f>
        <v>67920</v>
      </c>
      <c r="C21" s="821">
        <v>5080</v>
      </c>
      <c r="D21" s="822"/>
      <c r="E21" s="705" t="s">
        <v>288</v>
      </c>
      <c r="F21" s="487">
        <v>4290</v>
      </c>
      <c r="G21" s="483">
        <v>14100</v>
      </c>
      <c r="H21" s="498" t="s">
        <v>289</v>
      </c>
      <c r="I21" s="499"/>
      <c r="J21" s="499"/>
      <c r="K21" s="499"/>
      <c r="L21" s="506">
        <f t="shared" si="2"/>
        <v>0</v>
      </c>
      <c r="M21" s="496"/>
      <c r="N21" s="497"/>
      <c r="O21" s="71" t="s">
        <v>140</v>
      </c>
      <c r="P21" s="61"/>
      <c r="Q21" s="68"/>
      <c r="R21" s="66"/>
      <c r="S21" s="61"/>
      <c r="T21" s="61"/>
      <c r="U21" s="838" t="s">
        <v>306</v>
      </c>
      <c r="V21" s="924"/>
      <c r="W21" s="826">
        <v>8010</v>
      </c>
      <c r="X21" s="827"/>
      <c r="Y21" s="508" t="s">
        <v>307</v>
      </c>
      <c r="Z21" s="485">
        <v>1170</v>
      </c>
      <c r="AA21" s="489">
        <v>1420</v>
      </c>
      <c r="AB21" s="183" t="s">
        <v>308</v>
      </c>
      <c r="AC21" s="182"/>
      <c r="AD21" s="182"/>
      <c r="AE21" s="182"/>
      <c r="AF21" s="181">
        <f t="shared" si="3"/>
        <v>0</v>
      </c>
      <c r="AG21" s="104"/>
      <c r="AH21" s="103"/>
      <c r="AI21" s="71" t="s">
        <v>140</v>
      </c>
      <c r="AJ21" s="66"/>
      <c r="AK21" s="61"/>
      <c r="AL21" s="61"/>
    </row>
    <row r="22" spans="1:38" ht="15.75" customHeight="1">
      <c r="A22" s="901" t="s">
        <v>292</v>
      </c>
      <c r="B22" s="902"/>
      <c r="C22" s="826">
        <v>5090</v>
      </c>
      <c r="D22" s="827"/>
      <c r="E22" s="508" t="s">
        <v>293</v>
      </c>
      <c r="F22" s="485">
        <v>5140</v>
      </c>
      <c r="G22" s="109">
        <v>7200</v>
      </c>
      <c r="H22" s="108" t="s">
        <v>294</v>
      </c>
      <c r="I22" s="107"/>
      <c r="J22" s="107"/>
      <c r="K22" s="107"/>
      <c r="L22" s="190">
        <f t="shared" si="2"/>
        <v>0</v>
      </c>
      <c r="M22" s="104"/>
      <c r="N22" s="103"/>
      <c r="O22" s="71" t="s">
        <v>140</v>
      </c>
      <c r="P22" s="61"/>
      <c r="Q22" s="68"/>
      <c r="R22" s="66"/>
      <c r="S22" s="61"/>
      <c r="T22" s="61"/>
      <c r="U22" s="94" t="s">
        <v>162</v>
      </c>
      <c r="V22" s="91">
        <f>SUM(Z21:Z24)</f>
        <v>7490</v>
      </c>
      <c r="W22" s="823">
        <v>8020</v>
      </c>
      <c r="X22" s="824"/>
      <c r="Y22" s="704" t="s">
        <v>311</v>
      </c>
      <c r="Z22" s="486">
        <v>2880</v>
      </c>
      <c r="AA22" s="102">
        <v>3500</v>
      </c>
      <c r="AB22" s="101" t="s">
        <v>312</v>
      </c>
      <c r="AC22" s="100"/>
      <c r="AD22" s="100"/>
      <c r="AE22" s="100"/>
      <c r="AF22" s="99">
        <f t="shared" si="3"/>
        <v>0</v>
      </c>
      <c r="AG22" s="84"/>
      <c r="AH22" s="83"/>
      <c r="AI22" s="71" t="s">
        <v>140</v>
      </c>
      <c r="AJ22" s="66"/>
      <c r="AK22" s="61"/>
      <c r="AL22" s="61"/>
    </row>
    <row r="23" spans="1:38" ht="15.75" customHeight="1">
      <c r="A23" s="94" t="s">
        <v>157</v>
      </c>
      <c r="B23" s="112"/>
      <c r="C23" s="823">
        <v>5100</v>
      </c>
      <c r="D23" s="824"/>
      <c r="E23" s="704" t="s">
        <v>296</v>
      </c>
      <c r="F23" s="486">
        <v>4230</v>
      </c>
      <c r="G23" s="89">
        <v>6000</v>
      </c>
      <c r="H23" s="88" t="s">
        <v>297</v>
      </c>
      <c r="I23" s="87"/>
      <c r="J23" s="87"/>
      <c r="K23" s="87"/>
      <c r="L23" s="184">
        <f t="shared" si="2"/>
        <v>0</v>
      </c>
      <c r="M23" s="84"/>
      <c r="N23" s="83"/>
      <c r="O23" s="71" t="s">
        <v>140</v>
      </c>
      <c r="P23" s="61"/>
      <c r="Q23" s="68"/>
      <c r="R23" s="66"/>
      <c r="S23" s="61"/>
      <c r="T23" s="61"/>
      <c r="U23" s="92" t="s">
        <v>167</v>
      </c>
      <c r="V23" s="91">
        <f>SUM(AA21:AA24)</f>
        <v>6570</v>
      </c>
      <c r="W23" s="823">
        <v>8030</v>
      </c>
      <c r="X23" s="824"/>
      <c r="Y23" s="704" t="s">
        <v>316</v>
      </c>
      <c r="Z23" s="486">
        <v>2830</v>
      </c>
      <c r="AA23" s="102">
        <v>1650</v>
      </c>
      <c r="AB23" s="175" t="s">
        <v>317</v>
      </c>
      <c r="AC23" s="100"/>
      <c r="AD23" s="100"/>
      <c r="AE23" s="100"/>
      <c r="AF23" s="99">
        <f t="shared" si="3"/>
        <v>0</v>
      </c>
      <c r="AG23" s="84"/>
      <c r="AH23" s="83"/>
      <c r="AI23" s="71" t="s">
        <v>140</v>
      </c>
      <c r="AJ23" s="66"/>
      <c r="AK23" s="61"/>
      <c r="AL23" s="61"/>
    </row>
    <row r="24" spans="1:38" ht="15.75" customHeight="1">
      <c r="A24" s="94" t="s">
        <v>162</v>
      </c>
      <c r="B24" s="91">
        <f>SUM(F22:F26)</f>
        <v>21880</v>
      </c>
      <c r="C24" s="823">
        <v>5110</v>
      </c>
      <c r="D24" s="824"/>
      <c r="E24" s="704" t="s">
        <v>300</v>
      </c>
      <c r="F24" s="486">
        <v>2190</v>
      </c>
      <c r="G24" s="89">
        <v>5210</v>
      </c>
      <c r="H24" s="88" t="s">
        <v>301</v>
      </c>
      <c r="I24" s="87"/>
      <c r="J24" s="87"/>
      <c r="K24" s="87"/>
      <c r="L24" s="184">
        <f t="shared" si="2"/>
        <v>0</v>
      </c>
      <c r="M24" s="84"/>
      <c r="N24" s="83"/>
      <c r="O24" s="71" t="s">
        <v>140</v>
      </c>
      <c r="P24" s="61"/>
      <c r="Q24" s="68"/>
      <c r="R24" s="66"/>
      <c r="S24" s="61"/>
      <c r="T24" s="61"/>
      <c r="U24" s="502" t="s">
        <v>45</v>
      </c>
      <c r="V24" s="490">
        <f>SUM(V22:V23)</f>
        <v>14060</v>
      </c>
      <c r="W24" s="821">
        <v>8035</v>
      </c>
      <c r="X24" s="822"/>
      <c r="Y24" s="705" t="s">
        <v>320</v>
      </c>
      <c r="Z24" s="487">
        <v>610</v>
      </c>
      <c r="AA24" s="503">
        <v>0</v>
      </c>
      <c r="AB24" s="498" t="s">
        <v>321</v>
      </c>
      <c r="AC24" s="494"/>
      <c r="AD24" s="494"/>
      <c r="AE24" s="494"/>
      <c r="AF24" s="495">
        <f t="shared" si="3"/>
        <v>0</v>
      </c>
      <c r="AG24" s="496"/>
      <c r="AH24" s="504"/>
      <c r="AI24" s="71" t="s">
        <v>140</v>
      </c>
      <c r="AJ24" s="66"/>
      <c r="AK24" s="61"/>
      <c r="AL24" s="61"/>
    </row>
    <row r="25" spans="1:38" ht="15.75" customHeight="1">
      <c r="A25" s="92" t="s">
        <v>167</v>
      </c>
      <c r="B25" s="91">
        <f>SUM(G22:G26)</f>
        <v>29410</v>
      </c>
      <c r="C25" s="823">
        <v>5111</v>
      </c>
      <c r="D25" s="824"/>
      <c r="E25" s="704" t="s">
        <v>304</v>
      </c>
      <c r="F25" s="486">
        <v>4600</v>
      </c>
      <c r="G25" s="89">
        <v>5300</v>
      </c>
      <c r="H25" s="88" t="s">
        <v>305</v>
      </c>
      <c r="I25" s="87"/>
      <c r="J25" s="87"/>
      <c r="K25" s="87"/>
      <c r="L25" s="184">
        <f t="shared" si="2"/>
        <v>0</v>
      </c>
      <c r="M25" s="84"/>
      <c r="N25" s="83"/>
      <c r="O25" s="71" t="s">
        <v>140</v>
      </c>
      <c r="P25" s="61"/>
      <c r="Q25" s="68"/>
      <c r="R25" s="66"/>
      <c r="S25" s="61"/>
      <c r="T25" s="61"/>
      <c r="U25" s="838" t="s">
        <v>324</v>
      </c>
      <c r="V25" s="924"/>
      <c r="W25" s="826">
        <v>8090</v>
      </c>
      <c r="X25" s="827"/>
      <c r="Y25" s="508" t="s">
        <v>325</v>
      </c>
      <c r="Z25" s="485">
        <v>3390</v>
      </c>
      <c r="AA25" s="489">
        <v>2670</v>
      </c>
      <c r="AB25" s="183" t="s">
        <v>326</v>
      </c>
      <c r="AC25" s="182"/>
      <c r="AD25" s="182"/>
      <c r="AE25" s="182"/>
      <c r="AF25" s="181">
        <f>SUM(AG25,AH25)</f>
        <v>0</v>
      </c>
      <c r="AG25" s="104"/>
      <c r="AH25" s="103"/>
      <c r="AI25" s="71" t="s">
        <v>140</v>
      </c>
      <c r="AJ25" s="66"/>
      <c r="AK25" s="61"/>
      <c r="AL25" s="61"/>
    </row>
    <row r="26" spans="1:38" ht="15.75" customHeight="1">
      <c r="A26" s="502" t="s">
        <v>45</v>
      </c>
      <c r="B26" s="490">
        <f>SUM(B24:B25)</f>
        <v>51290</v>
      </c>
      <c r="C26" s="821">
        <v>5120</v>
      </c>
      <c r="D26" s="822"/>
      <c r="E26" s="705" t="s">
        <v>309</v>
      </c>
      <c r="F26" s="487">
        <v>5720</v>
      </c>
      <c r="G26" s="483">
        <v>5700</v>
      </c>
      <c r="H26" s="498" t="s">
        <v>310</v>
      </c>
      <c r="I26" s="499"/>
      <c r="J26" s="499"/>
      <c r="K26" s="499"/>
      <c r="L26" s="506">
        <f t="shared" si="2"/>
        <v>0</v>
      </c>
      <c r="M26" s="496"/>
      <c r="N26" s="497"/>
      <c r="O26" s="71" t="s">
        <v>140</v>
      </c>
      <c r="P26" s="61"/>
      <c r="Q26" s="68"/>
      <c r="R26" s="66"/>
      <c r="S26" s="61"/>
      <c r="T26" s="61"/>
      <c r="U26" s="94" t="s">
        <v>162</v>
      </c>
      <c r="V26" s="91">
        <f>SUM(Z25:Z28)</f>
        <v>10030</v>
      </c>
      <c r="W26" s="823">
        <v>8100</v>
      </c>
      <c r="X26" s="824"/>
      <c r="Y26" s="704" t="s">
        <v>329</v>
      </c>
      <c r="Z26" s="486">
        <v>2690</v>
      </c>
      <c r="AA26" s="102">
        <v>3590</v>
      </c>
      <c r="AB26" s="101" t="s">
        <v>330</v>
      </c>
      <c r="AC26" s="100"/>
      <c r="AD26" s="100"/>
      <c r="AE26" s="100"/>
      <c r="AF26" s="99">
        <f>SUM(AG26,AH26)</f>
        <v>0</v>
      </c>
      <c r="AG26" s="84"/>
      <c r="AH26" s="83"/>
      <c r="AI26" s="71" t="s">
        <v>140</v>
      </c>
      <c r="AJ26" s="66"/>
      <c r="AK26" s="61"/>
      <c r="AL26" s="61"/>
    </row>
    <row r="27" spans="1:38" ht="15.75" customHeight="1">
      <c r="A27" s="838" t="s">
        <v>313</v>
      </c>
      <c r="B27" s="839"/>
      <c r="C27" s="826">
        <v>6010</v>
      </c>
      <c r="D27" s="827"/>
      <c r="E27" s="508" t="s">
        <v>314</v>
      </c>
      <c r="F27" s="485">
        <v>5150</v>
      </c>
      <c r="G27" s="109">
        <v>10450</v>
      </c>
      <c r="H27" s="108" t="s">
        <v>315</v>
      </c>
      <c r="I27" s="107"/>
      <c r="J27" s="107"/>
      <c r="K27" s="107"/>
      <c r="L27" s="190">
        <f t="shared" si="2"/>
        <v>0</v>
      </c>
      <c r="M27" s="104"/>
      <c r="N27" s="103"/>
      <c r="O27" s="71" t="s">
        <v>140</v>
      </c>
      <c r="P27" s="61"/>
      <c r="Q27" s="68"/>
      <c r="R27" s="66"/>
      <c r="S27" s="61"/>
      <c r="T27" s="61"/>
      <c r="U27" s="92" t="s">
        <v>167</v>
      </c>
      <c r="V27" s="91">
        <f>SUM(AA25:AA28)</f>
        <v>12000</v>
      </c>
      <c r="W27" s="823">
        <v>8110</v>
      </c>
      <c r="X27" s="824"/>
      <c r="Y27" s="704" t="s">
        <v>333</v>
      </c>
      <c r="Z27" s="486">
        <v>1080</v>
      </c>
      <c r="AA27" s="102">
        <v>1260</v>
      </c>
      <c r="AB27" s="175" t="s">
        <v>334</v>
      </c>
      <c r="AC27" s="100"/>
      <c r="AD27" s="100"/>
      <c r="AE27" s="100"/>
      <c r="AF27" s="99">
        <f>SUM(AG27,AH27)</f>
        <v>0</v>
      </c>
      <c r="AG27" s="84"/>
      <c r="AH27" s="83"/>
      <c r="AI27" s="71" t="s">
        <v>140</v>
      </c>
      <c r="AJ27" s="66"/>
      <c r="AK27" s="61"/>
      <c r="AL27" s="61"/>
    </row>
    <row r="28" spans="1:38" ht="15.75" customHeight="1" thickBot="1">
      <c r="A28" s="838"/>
      <c r="B28" s="839"/>
      <c r="C28" s="823">
        <v>6020</v>
      </c>
      <c r="D28" s="824"/>
      <c r="E28" s="704" t="s">
        <v>318</v>
      </c>
      <c r="F28" s="486">
        <v>3550</v>
      </c>
      <c r="G28" s="89">
        <v>7600</v>
      </c>
      <c r="H28" s="88" t="s">
        <v>319</v>
      </c>
      <c r="I28" s="87"/>
      <c r="J28" s="87"/>
      <c r="K28" s="87"/>
      <c r="L28" s="184">
        <f t="shared" si="2"/>
        <v>0</v>
      </c>
      <c r="M28" s="84"/>
      <c r="N28" s="83"/>
      <c r="O28" s="71" t="s">
        <v>140</v>
      </c>
      <c r="P28" s="61"/>
      <c r="Q28" s="68"/>
      <c r="R28" s="66"/>
      <c r="S28" s="61"/>
      <c r="T28" s="61"/>
      <c r="U28" s="81" t="s">
        <v>45</v>
      </c>
      <c r="V28" s="80">
        <f>SUM(V26:V27)</f>
        <v>22030</v>
      </c>
      <c r="W28" s="897">
        <v>8120</v>
      </c>
      <c r="X28" s="898"/>
      <c r="Y28" s="708" t="s">
        <v>337</v>
      </c>
      <c r="Z28" s="488">
        <v>2870</v>
      </c>
      <c r="AA28" s="98">
        <v>4480</v>
      </c>
      <c r="AB28" s="77" t="s">
        <v>338</v>
      </c>
      <c r="AC28" s="96"/>
      <c r="AD28" s="96"/>
      <c r="AE28" s="96"/>
      <c r="AF28" s="95">
        <f>SUM(AG28,AH28)</f>
        <v>0</v>
      </c>
      <c r="AG28" s="73"/>
      <c r="AH28" s="72"/>
      <c r="AI28" s="71" t="s">
        <v>140</v>
      </c>
      <c r="AJ28" s="66"/>
      <c r="AK28" s="61"/>
      <c r="AL28" s="61"/>
    </row>
    <row r="29" spans="1:38" ht="15.75" customHeight="1">
      <c r="A29" s="838"/>
      <c r="B29" s="839"/>
      <c r="C29" s="840">
        <v>6030</v>
      </c>
      <c r="D29" s="841"/>
      <c r="E29" s="706" t="s">
        <v>322</v>
      </c>
      <c r="F29" s="905" t="s">
        <v>323</v>
      </c>
      <c r="G29" s="905"/>
      <c r="H29" s="905"/>
      <c r="I29" s="905"/>
      <c r="J29" s="905"/>
      <c r="K29" s="905"/>
      <c r="L29" s="905"/>
      <c r="M29" s="905"/>
      <c r="N29" s="906"/>
      <c r="O29" s="71" t="s">
        <v>140</v>
      </c>
      <c r="P29" s="61"/>
      <c r="Q29" s="68"/>
      <c r="R29" s="66"/>
      <c r="S29" s="61"/>
      <c r="T29" s="61"/>
      <c r="U29" s="61" t="s">
        <v>345</v>
      </c>
      <c r="V29"/>
      <c r="W29"/>
      <c r="X29"/>
      <c r="Y29"/>
      <c r="Z29"/>
      <c r="AA29"/>
      <c r="AB29"/>
      <c r="AC29"/>
      <c r="AD29"/>
      <c r="AE29"/>
      <c r="AF29"/>
      <c r="AG29"/>
      <c r="AH29"/>
      <c r="AI29" s="71"/>
      <c r="AJ29" s="66"/>
      <c r="AK29" s="61"/>
      <c r="AL29" s="61"/>
    </row>
    <row r="30" spans="1:38" ht="15.75" customHeight="1">
      <c r="A30" s="838"/>
      <c r="B30" s="839"/>
      <c r="C30" s="840">
        <v>6040</v>
      </c>
      <c r="D30" s="841"/>
      <c r="E30" s="707" t="s">
        <v>327</v>
      </c>
      <c r="F30" s="905" t="s">
        <v>328</v>
      </c>
      <c r="G30" s="905"/>
      <c r="H30" s="905"/>
      <c r="I30" s="905"/>
      <c r="J30" s="905"/>
      <c r="K30" s="905"/>
      <c r="L30" s="905"/>
      <c r="M30" s="905"/>
      <c r="N30" s="906"/>
      <c r="O30" s="71" t="s">
        <v>140</v>
      </c>
      <c r="P30" s="61"/>
      <c r="Q30" s="68"/>
      <c r="R30" s="66"/>
      <c r="S30" s="61"/>
      <c r="T30" s="590"/>
      <c r="U30" s="591"/>
      <c r="V30" s="592"/>
      <c r="W30" s="592"/>
      <c r="X30" s="592"/>
      <c r="Y30" s="592"/>
      <c r="Z30" s="592"/>
      <c r="AA30" s="592"/>
      <c r="AB30" s="592"/>
      <c r="AC30" s="592"/>
      <c r="AD30" s="592"/>
      <c r="AE30" s="592"/>
      <c r="AF30" s="592"/>
      <c r="AG30" s="592"/>
      <c r="AH30" s="592"/>
      <c r="AI30" s="71"/>
      <c r="AJ30" s="66"/>
      <c r="AK30" s="61"/>
      <c r="AL30" s="61"/>
    </row>
    <row r="31" spans="1:38" ht="15.75" customHeight="1">
      <c r="A31" s="838"/>
      <c r="B31" s="839"/>
      <c r="C31" s="823">
        <v>6041</v>
      </c>
      <c r="D31" s="824"/>
      <c r="E31" s="704" t="s">
        <v>331</v>
      </c>
      <c r="F31" s="486">
        <v>5940</v>
      </c>
      <c r="G31" s="89">
        <v>13300</v>
      </c>
      <c r="H31" s="88" t="s">
        <v>332</v>
      </c>
      <c r="I31" s="87"/>
      <c r="J31" s="87"/>
      <c r="K31" s="87"/>
      <c r="L31" s="184">
        <f t="shared" ref="L31:L36" si="4">SUM(M31,N31)</f>
        <v>0</v>
      </c>
      <c r="M31" s="84"/>
      <c r="N31" s="83"/>
      <c r="O31" s="71" t="s">
        <v>140</v>
      </c>
      <c r="P31" s="61"/>
      <c r="Q31" s="68"/>
      <c r="R31" s="66"/>
      <c r="S31" s="61"/>
      <c r="T31" s="61"/>
      <c r="U31" s="61"/>
      <c r="V31" s="592"/>
      <c r="AI31" s="71"/>
      <c r="AJ31" s="66"/>
      <c r="AK31" s="61"/>
      <c r="AL31" s="61"/>
    </row>
    <row r="32" spans="1:38" ht="15.75" customHeight="1">
      <c r="A32" s="838"/>
      <c r="B32" s="839"/>
      <c r="C32" s="823">
        <v>6060</v>
      </c>
      <c r="D32" s="824"/>
      <c r="E32" s="704" t="s">
        <v>335</v>
      </c>
      <c r="F32" s="486">
        <v>3730</v>
      </c>
      <c r="G32" s="89">
        <v>12100</v>
      </c>
      <c r="H32" s="88" t="s">
        <v>336</v>
      </c>
      <c r="I32" s="87"/>
      <c r="J32" s="87"/>
      <c r="K32" s="87"/>
      <c r="L32" s="184">
        <f t="shared" si="4"/>
        <v>0</v>
      </c>
      <c r="M32" s="84"/>
      <c r="N32" s="83"/>
      <c r="O32" s="71" t="s">
        <v>140</v>
      </c>
      <c r="P32" s="61"/>
      <c r="Q32" s="68"/>
      <c r="R32" s="66"/>
      <c r="S32" s="61"/>
      <c r="T32" s="61"/>
      <c r="U32" s="591"/>
      <c r="V32" s="592"/>
      <c r="AI32" s="71"/>
      <c r="AJ32" s="66"/>
      <c r="AK32" s="61"/>
      <c r="AL32" s="61"/>
    </row>
    <row r="33" spans="1:38" ht="15" customHeight="1">
      <c r="A33" s="94" t="s">
        <v>157</v>
      </c>
      <c r="B33" s="112"/>
      <c r="C33" s="823">
        <v>6070</v>
      </c>
      <c r="D33" s="824"/>
      <c r="E33" s="704" t="s">
        <v>339</v>
      </c>
      <c r="F33" s="486">
        <v>6560</v>
      </c>
      <c r="G33" s="113">
        <v>15500</v>
      </c>
      <c r="H33" s="187" t="s">
        <v>340</v>
      </c>
      <c r="I33" s="186"/>
      <c r="J33" s="186"/>
      <c r="K33" s="186"/>
      <c r="L33" s="185">
        <f t="shared" si="4"/>
        <v>0</v>
      </c>
      <c r="M33" s="114"/>
      <c r="N33" s="83"/>
      <c r="O33" s="71" t="s">
        <v>140</v>
      </c>
      <c r="P33" s="61"/>
      <c r="Q33" s="68"/>
      <c r="R33" s="66"/>
      <c r="S33" s="61"/>
      <c r="T33" s="61"/>
      <c r="AI33" s="71"/>
      <c r="AJ33" s="66"/>
      <c r="AK33" s="61"/>
      <c r="AL33" s="61"/>
    </row>
    <row r="34" spans="1:38" ht="15" customHeight="1">
      <c r="A34" s="94" t="s">
        <v>162</v>
      </c>
      <c r="B34" s="91">
        <f>SUM(F27:F36)</f>
        <v>33010</v>
      </c>
      <c r="C34" s="823">
        <v>6090</v>
      </c>
      <c r="D34" s="925"/>
      <c r="E34" s="704" t="s">
        <v>341</v>
      </c>
      <c r="F34" s="486">
        <v>2250</v>
      </c>
      <c r="G34" s="89">
        <v>5550</v>
      </c>
      <c r="H34" s="88" t="s">
        <v>342</v>
      </c>
      <c r="I34" s="87"/>
      <c r="J34" s="87"/>
      <c r="K34" s="87"/>
      <c r="L34" s="184">
        <f t="shared" si="4"/>
        <v>0</v>
      </c>
      <c r="M34" s="84"/>
      <c r="N34" s="83"/>
      <c r="O34" s="71" t="s">
        <v>140</v>
      </c>
      <c r="P34" s="61"/>
      <c r="Q34" s="68"/>
      <c r="R34" s="66"/>
      <c r="S34" s="61"/>
      <c r="T34" s="61"/>
      <c r="AI34" s="71"/>
      <c r="AJ34" s="66"/>
      <c r="AK34" s="61"/>
      <c r="AL34" s="61"/>
    </row>
    <row r="35" spans="1:38" ht="15" customHeight="1">
      <c r="A35" s="92" t="s">
        <v>167</v>
      </c>
      <c r="B35" s="91">
        <f>SUM(G27:G36)</f>
        <v>73900</v>
      </c>
      <c r="C35" s="823">
        <v>6100</v>
      </c>
      <c r="D35" s="925"/>
      <c r="E35" s="704" t="s">
        <v>343</v>
      </c>
      <c r="F35" s="486">
        <v>3700</v>
      </c>
      <c r="G35" s="89">
        <v>6500</v>
      </c>
      <c r="H35" s="88" t="s">
        <v>344</v>
      </c>
      <c r="I35" s="87"/>
      <c r="J35" s="87"/>
      <c r="K35" s="87"/>
      <c r="L35" s="184">
        <f t="shared" si="4"/>
        <v>0</v>
      </c>
      <c r="M35" s="84"/>
      <c r="N35" s="83"/>
      <c r="O35" s="71" t="s">
        <v>140</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1" t="s">
        <v>45</v>
      </c>
      <c r="B36" s="80">
        <f>SUM(B34:B35)</f>
        <v>106910</v>
      </c>
      <c r="C36" s="897">
        <v>6110</v>
      </c>
      <c r="D36" s="923"/>
      <c r="E36" s="708" t="s">
        <v>346</v>
      </c>
      <c r="F36" s="488">
        <v>2130</v>
      </c>
      <c r="G36" s="78">
        <v>2900</v>
      </c>
      <c r="H36" s="77" t="s">
        <v>347</v>
      </c>
      <c r="I36" s="76"/>
      <c r="J36" s="76"/>
      <c r="K36" s="76"/>
      <c r="L36" s="180">
        <f t="shared" si="4"/>
        <v>0</v>
      </c>
      <c r="M36" s="73"/>
      <c r="N36" s="72"/>
      <c r="O36" s="71" t="s">
        <v>140</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79"/>
      <c r="B37" s="178"/>
      <c r="C37" s="177"/>
      <c r="D37" s="177"/>
      <c r="E37" s="67"/>
      <c r="F37" s="176"/>
      <c r="G37" s="70"/>
      <c r="H37" s="68"/>
      <c r="I37" s="68"/>
      <c r="J37" s="68"/>
      <c r="K37" s="68"/>
      <c r="L37" s="1"/>
      <c r="M37" s="1"/>
      <c r="N37" s="68"/>
      <c r="O37" s="471"/>
      <c r="P37" s="471"/>
      <c r="Q37"/>
      <c r="R37" s="472"/>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07" t="s">
        <v>682</v>
      </c>
      <c r="B40" s="586"/>
      <c r="C40" s="586"/>
      <c r="D40" s="586"/>
      <c r="E40" s="586"/>
      <c r="F40" s="586"/>
      <c r="G40" s="586"/>
      <c r="H40" s="586"/>
      <c r="I40" s="586"/>
      <c r="J40" s="586"/>
      <c r="K40" s="586"/>
      <c r="L40" s="586"/>
      <c r="M40" s="586"/>
      <c r="N40" s="587"/>
      <c r="O40" s="61"/>
      <c r="P40" s="61"/>
      <c r="Q40" s="61"/>
      <c r="R40" s="61"/>
      <c r="S40" s="61"/>
      <c r="T40" s="61"/>
      <c r="U40" s="61"/>
      <c r="V40" s="61"/>
      <c r="AI40" s="52"/>
      <c r="AJ40" s="52"/>
      <c r="AK40" s="52"/>
      <c r="AL40" s="52"/>
    </row>
    <row r="41" spans="1:38" ht="15.75" customHeight="1">
      <c r="A41" s="53" t="s">
        <v>700</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348</v>
      </c>
      <c r="B42" s="586"/>
      <c r="C42" s="586"/>
      <c r="D42" s="586"/>
      <c r="E42" s="586"/>
      <c r="F42" s="586"/>
      <c r="G42" s="586"/>
      <c r="H42" s="586"/>
      <c r="I42" s="586"/>
      <c r="J42" s="586"/>
      <c r="K42" s="586"/>
      <c r="L42" s="586"/>
      <c r="M42" s="586"/>
      <c r="N42" s="587"/>
      <c r="O42" s="61"/>
      <c r="P42" s="61"/>
      <c r="Q42" s="61"/>
      <c r="R42" s="61"/>
      <c r="S42" s="61"/>
      <c r="T42" s="61"/>
      <c r="U42" s="61"/>
      <c r="V42" s="61"/>
      <c r="AI42" s="52"/>
      <c r="AJ42" s="52"/>
      <c r="AK42" s="52"/>
      <c r="AL42" s="52"/>
    </row>
    <row r="43" spans="1:38" ht="15.75" customHeight="1">
      <c r="A43" s="53" t="s">
        <v>662</v>
      </c>
      <c r="B43" s="52"/>
      <c r="C43" s="67"/>
      <c r="D43" s="67"/>
      <c r="E43" s="67"/>
      <c r="F43" s="167"/>
      <c r="G43" s="68"/>
      <c r="H43" s="68"/>
      <c r="I43" s="66"/>
      <c r="J43" s="52"/>
      <c r="K43" s="52"/>
      <c r="L43" s="67"/>
      <c r="M43" s="61"/>
      <c r="N43" s="61"/>
      <c r="O43" s="61"/>
      <c r="P43" s="61"/>
      <c r="Q43" s="61"/>
      <c r="R43" s="61"/>
      <c r="S43" s="61"/>
      <c r="T43" s="61"/>
      <c r="U43" s="61"/>
      <c r="V43" s="61"/>
      <c r="AI43" s="52"/>
      <c r="AJ43" s="52"/>
      <c r="AK43" s="52"/>
      <c r="AL43" s="52"/>
    </row>
    <row r="44" spans="1:38" ht="14">
      <c r="A44" s="53" t="s">
        <v>349</v>
      </c>
      <c r="B44" s="67"/>
      <c r="C44" s="67"/>
      <c r="D44" s="67"/>
      <c r="E44" s="67"/>
      <c r="F44" s="167"/>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5">
      <c r="A45" s="53" t="s">
        <v>656</v>
      </c>
      <c r="B45" s="67"/>
      <c r="C45" s="67"/>
      <c r="D45" s="67"/>
      <c r="E45" s="67"/>
      <c r="F45" s="167"/>
      <c r="G45" s="68"/>
      <c r="H45" s="68"/>
      <c r="I45" s="66"/>
      <c r="J45" s="52"/>
      <c r="K45" s="52"/>
      <c r="L45" s="67"/>
      <c r="M45" s="61"/>
      <c r="N45" s="61"/>
      <c r="X45" s="64" t="s">
        <v>350</v>
      </c>
      <c r="Y45" s="174"/>
      <c r="Z45" s="173"/>
      <c r="AA45" s="172">
        <f>SUM(B12,B19,B24,B34,V18,V22,V26)</f>
        <v>146950</v>
      </c>
      <c r="AB45" s="922"/>
      <c r="AC45" s="922"/>
      <c r="AD45" s="171"/>
      <c r="AE45" s="170"/>
      <c r="AF45" s="169" t="s">
        <v>351</v>
      </c>
      <c r="AG45" s="63"/>
      <c r="AH45" s="168">
        <f>SUM('1-A.札幌市 【dDe】'!AH45,AA45)</f>
        <v>282920</v>
      </c>
    </row>
    <row r="46" spans="1:38" ht="16.5">
      <c r="A46" s="53" t="s">
        <v>248</v>
      </c>
      <c r="B46" s="52"/>
      <c r="C46" s="67"/>
      <c r="D46" s="67"/>
      <c r="E46" s="67"/>
      <c r="F46" s="167"/>
      <c r="G46" s="68"/>
      <c r="H46" s="68"/>
      <c r="I46" s="66"/>
      <c r="J46" s="52"/>
      <c r="K46" s="52"/>
      <c r="L46" s="67"/>
      <c r="M46" s="61"/>
      <c r="N46" s="61"/>
      <c r="X46" s="60" t="s">
        <v>352</v>
      </c>
      <c r="Y46" s="163"/>
      <c r="Z46" s="166"/>
      <c r="AA46" s="164">
        <f>SUM(B13,B20,B25,B35,V19,V23,V27)</f>
        <v>266180</v>
      </c>
      <c r="AB46" s="161"/>
      <c r="AC46" s="161"/>
      <c r="AD46" s="161"/>
      <c r="AE46" s="160"/>
      <c r="AF46" s="165" t="s">
        <v>353</v>
      </c>
      <c r="AG46" s="59"/>
      <c r="AH46" s="164">
        <f>SUM('1-A.札幌市 【dDe】'!AH46,AA46)</f>
        <v>523610</v>
      </c>
    </row>
    <row r="47" spans="1:38" ht="16.5">
      <c r="A47" s="53" t="s">
        <v>250</v>
      </c>
      <c r="B47" s="52"/>
      <c r="C47" s="61"/>
      <c r="D47" s="61"/>
      <c r="E47" s="67"/>
      <c r="F47" s="61"/>
      <c r="G47" s="61"/>
      <c r="H47" s="61"/>
      <c r="I47" s="66"/>
      <c r="J47" s="61"/>
      <c r="K47" s="61"/>
      <c r="L47" s="61"/>
      <c r="M47" s="61"/>
      <c r="N47" s="61"/>
      <c r="X47" s="56"/>
      <c r="Y47" s="535"/>
      <c r="Z47" s="162"/>
      <c r="AA47" s="54"/>
      <c r="AB47" s="161"/>
      <c r="AC47" s="161"/>
      <c r="AD47" s="161"/>
      <c r="AE47" s="160"/>
      <c r="AF47" s="159" t="s">
        <v>354</v>
      </c>
      <c r="AG47" s="55"/>
      <c r="AH47" s="54">
        <f>SUM(AH45:AH46)</f>
        <v>806530</v>
      </c>
    </row>
    <row r="48" spans="1:38" ht="18">
      <c r="A48" s="53" t="s">
        <v>252</v>
      </c>
      <c r="B48" s="52"/>
      <c r="C48" s="52"/>
      <c r="D48" s="52"/>
      <c r="E48" s="52"/>
      <c r="F48" s="52"/>
      <c r="G48" s="52"/>
      <c r="H48" s="52"/>
      <c r="I48" s="52"/>
      <c r="J48" s="52"/>
      <c r="K48" s="52"/>
      <c r="L48" s="52"/>
      <c r="M48" s="52"/>
      <c r="N48" s="52"/>
      <c r="O48" s="82"/>
      <c r="P48" s="82"/>
      <c r="Q48" s="82"/>
    </row>
    <row r="49" spans="9:17" ht="12" customHeight="1">
      <c r="O49" s="82"/>
      <c r="P49" s="82"/>
      <c r="Q49" s="82"/>
    </row>
    <row r="50" spans="9:17" ht="12" customHeight="1">
      <c r="O50" s="82"/>
      <c r="P50" s="82"/>
      <c r="Q50" s="82"/>
    </row>
    <row r="57" spans="9:17" ht="12" customHeight="1">
      <c r="I57" s="82"/>
    </row>
  </sheetData>
  <sheetProtection algorithmName="SHA-512" hashValue="TjHoQuE/4k6Zo5/yCG3XvZtaKemgJStHo8aSv9Jmeq3lHl1se8octzSJ+dg4Dqigp7OK6LO9Urt/RFc6IYCmtw==" saltValue="E702hPR8yIV44+4WsykqLw==" spinCount="100000" sheet="1" scenarios="1" formatCells="0" autoFilter="0"/>
  <mergeCells count="93">
    <mergeCell ref="Z18:AH18"/>
    <mergeCell ref="W18:X18"/>
    <mergeCell ref="W20:X20"/>
    <mergeCell ref="C35:D35"/>
    <mergeCell ref="C33:D33"/>
    <mergeCell ref="C34:D34"/>
    <mergeCell ref="W21:X21"/>
    <mergeCell ref="W22:X22"/>
    <mergeCell ref="W23:X23"/>
    <mergeCell ref="U21:V21"/>
    <mergeCell ref="F29:N29"/>
    <mergeCell ref="C28:D28"/>
    <mergeCell ref="C25:D25"/>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AD4:AG4"/>
    <mergeCell ref="AD5:AG5"/>
    <mergeCell ref="X5:Z5"/>
    <mergeCell ref="X4:Z4"/>
    <mergeCell ref="X6:Z6"/>
    <mergeCell ref="AA6:AH6"/>
    <mergeCell ref="A2:B2"/>
    <mergeCell ref="U4:W4"/>
    <mergeCell ref="D4:F4"/>
    <mergeCell ref="G4:T4"/>
    <mergeCell ref="C2:G2"/>
    <mergeCell ref="L2:M2"/>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D6:F6"/>
    <mergeCell ref="F30:N30"/>
    <mergeCell ref="C24:D24"/>
    <mergeCell ref="C26:D26"/>
    <mergeCell ref="C30:D30"/>
    <mergeCell ref="M7:N7"/>
    <mergeCell ref="G6:L6"/>
    <mergeCell ref="C27:D27"/>
    <mergeCell ref="C22:D22"/>
    <mergeCell ref="C20:D20"/>
    <mergeCell ref="C19:D19"/>
    <mergeCell ref="C13:D13"/>
    <mergeCell ref="C14:D14"/>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U5:W5"/>
    <mergeCell ref="W10:X10"/>
    <mergeCell ref="W11:X11"/>
    <mergeCell ref="W12:X12"/>
    <mergeCell ref="O7:V7"/>
    <mergeCell ref="O9:T9"/>
    <mergeCell ref="X7:Z7"/>
  </mergeCells>
  <phoneticPr fontId="3"/>
  <conditionalFormatting sqref="O11:O36">
    <cfRule type="expression" dxfId="32" priority="2" stopIfTrue="1">
      <formula>$N11/$G11&gt;$M11/$F11</formula>
    </cfRule>
  </conditionalFormatting>
  <conditionalFormatting sqref="AI11:AI28">
    <cfRule type="expression" dxfId="31" priority="1" stopIfTrue="1">
      <formula>$AH11/$AA11&gt;$AG11/$Z11</formula>
    </cfRule>
  </conditionalFormatting>
  <dataValidations disablePrompts="1"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53" t="s">
        <v>367</v>
      </c>
      <c r="B2" s="854"/>
      <c r="C2" s="855" t="s">
        <v>368</v>
      </c>
      <c r="D2" s="856"/>
      <c r="E2" s="856"/>
      <c r="F2" s="856"/>
      <c r="G2" s="854"/>
      <c r="H2" s="157"/>
      <c r="I2" s="52"/>
      <c r="J2" s="156"/>
      <c r="K2" s="156"/>
      <c r="L2" s="926">
        <v>45627</v>
      </c>
      <c r="M2" s="926"/>
      <c r="N2" s="155" t="s">
        <v>369</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95"/>
      <c r="D4" s="866" t="s">
        <v>106</v>
      </c>
      <c r="E4" s="858"/>
      <c r="F4" s="869"/>
      <c r="G4" s="912" t="s">
        <v>107</v>
      </c>
      <c r="H4" s="913"/>
      <c r="I4" s="913"/>
      <c r="J4" s="913"/>
      <c r="K4" s="913"/>
      <c r="L4" s="913"/>
      <c r="M4" s="913"/>
      <c r="N4" s="913"/>
      <c r="O4" s="913"/>
      <c r="P4" s="913"/>
      <c r="Q4" s="913"/>
      <c r="R4" s="913"/>
      <c r="S4" s="913"/>
      <c r="T4" s="913"/>
      <c r="U4" s="857" t="s">
        <v>108</v>
      </c>
      <c r="V4" s="858"/>
      <c r="W4" s="858"/>
      <c r="X4" s="866" t="s">
        <v>109</v>
      </c>
      <c r="Y4" s="858"/>
      <c r="Z4" s="883"/>
      <c r="AA4" s="148" t="s">
        <v>3</v>
      </c>
      <c r="AB4" s="225"/>
      <c r="AC4" s="225"/>
      <c r="AD4" s="877" t="s">
        <v>110</v>
      </c>
      <c r="AE4" s="877"/>
      <c r="AF4" s="877"/>
      <c r="AG4" s="877"/>
      <c r="AH4" s="146" t="s">
        <v>111</v>
      </c>
      <c r="AI4" s="61"/>
      <c r="AJ4" s="61"/>
      <c r="AK4" s="61"/>
      <c r="AL4" s="61"/>
    </row>
    <row r="5" spans="1:38" ht="24.75" customHeight="1" thickBot="1">
      <c r="A5" s="235"/>
      <c r="B5" s="234"/>
      <c r="C5" s="229"/>
      <c r="D5" s="870"/>
      <c r="E5" s="871"/>
      <c r="F5" s="871"/>
      <c r="G5" s="927">
        <f>表紙!D6</f>
        <v>0</v>
      </c>
      <c r="H5" s="928"/>
      <c r="I5" s="928"/>
      <c r="J5" s="928"/>
      <c r="K5" s="928"/>
      <c r="L5" s="928"/>
      <c r="M5" s="928"/>
      <c r="N5" s="928"/>
      <c r="O5" s="928"/>
      <c r="P5" s="928"/>
      <c r="Q5" s="928"/>
      <c r="R5" s="928"/>
      <c r="S5" s="928"/>
      <c r="T5" s="929"/>
      <c r="U5" s="864">
        <f>表紙!D7</f>
        <v>0</v>
      </c>
      <c r="V5" s="865"/>
      <c r="W5" s="865"/>
      <c r="X5" s="859">
        <f>表紙!D8</f>
        <v>0</v>
      </c>
      <c r="Y5" s="860"/>
      <c r="Z5" s="861"/>
      <c r="AA5" s="233">
        <f>表紙!K4</f>
        <v>0</v>
      </c>
      <c r="AB5" s="144"/>
      <c r="AC5" s="144"/>
      <c r="AD5" s="918">
        <f>表紙!L4</f>
        <v>0</v>
      </c>
      <c r="AE5" s="918"/>
      <c r="AF5" s="918"/>
      <c r="AG5" s="918"/>
      <c r="AH5" s="143">
        <f>表紙!P4</f>
        <v>0</v>
      </c>
      <c r="AI5" s="52"/>
      <c r="AJ5" s="846" t="s">
        <v>112</v>
      </c>
      <c r="AK5" s="846"/>
      <c r="AL5" s="846"/>
    </row>
    <row r="6" spans="1:38" ht="13.5" customHeight="1" thickTop="1">
      <c r="A6" s="142" t="s">
        <v>113</v>
      </c>
      <c r="B6" s="141"/>
      <c r="C6" s="140"/>
      <c r="D6" s="866" t="s">
        <v>356</v>
      </c>
      <c r="E6" s="858"/>
      <c r="F6" s="869"/>
      <c r="G6" s="866" t="s">
        <v>357</v>
      </c>
      <c r="H6" s="858"/>
      <c r="I6" s="858"/>
      <c r="J6" s="858"/>
      <c r="K6" s="858"/>
      <c r="L6" s="858"/>
      <c r="M6" s="930" t="s">
        <v>358</v>
      </c>
      <c r="N6" s="931"/>
      <c r="O6" s="232"/>
      <c r="P6" s="129"/>
      <c r="Q6" s="129"/>
      <c r="R6" s="129"/>
      <c r="S6" s="129"/>
      <c r="T6" s="129"/>
      <c r="U6" s="129"/>
      <c r="V6" s="129"/>
      <c r="W6" s="139"/>
      <c r="X6" s="866" t="s">
        <v>118</v>
      </c>
      <c r="Y6" s="858"/>
      <c r="Z6" s="858"/>
      <c r="AA6" s="886" t="s">
        <v>259</v>
      </c>
      <c r="AB6" s="887"/>
      <c r="AC6" s="887"/>
      <c r="AD6" s="887"/>
      <c r="AE6" s="887"/>
      <c r="AF6" s="887"/>
      <c r="AG6" s="887"/>
      <c r="AH6" s="888"/>
      <c r="AI6" s="61"/>
      <c r="AJ6" s="61"/>
      <c r="AK6" s="61"/>
      <c r="AL6" s="61"/>
    </row>
    <row r="7" spans="1:38" ht="24.75" customHeight="1" thickBot="1">
      <c r="A7" s="231"/>
      <c r="B7" s="230"/>
      <c r="C7" s="229"/>
      <c r="D7" s="832">
        <f>SUM(G7,M7)</f>
        <v>0</v>
      </c>
      <c r="E7" s="833"/>
      <c r="F7" s="834"/>
      <c r="G7" s="832">
        <f>SUM(M11:M13)</f>
        <v>0</v>
      </c>
      <c r="H7" s="833"/>
      <c r="I7" s="833"/>
      <c r="J7" s="833"/>
      <c r="K7" s="833"/>
      <c r="L7" s="833"/>
      <c r="M7" s="932">
        <f>SUM(N11:N13)</f>
        <v>0</v>
      </c>
      <c r="N7" s="843"/>
      <c r="O7" s="219"/>
      <c r="P7" s="135"/>
      <c r="Q7" s="135"/>
      <c r="R7" s="135"/>
      <c r="S7" s="135"/>
      <c r="T7" s="135"/>
      <c r="U7" s="135"/>
      <c r="V7" s="135"/>
      <c r="W7" s="138"/>
      <c r="X7" s="878">
        <f>表紙!D9</f>
        <v>0</v>
      </c>
      <c r="Y7" s="879"/>
      <c r="Z7" s="879"/>
      <c r="AA7" s="884">
        <f>表紙!D10</f>
        <v>0</v>
      </c>
      <c r="AB7" s="865"/>
      <c r="AC7" s="865"/>
      <c r="AD7" s="865"/>
      <c r="AE7" s="865"/>
      <c r="AF7" s="865"/>
      <c r="AG7" s="865"/>
      <c r="AH7" s="885"/>
      <c r="AI7" s="52"/>
      <c r="AJ7" s="846" t="s">
        <v>120</v>
      </c>
      <c r="AK7" s="846"/>
      <c r="AL7" s="846"/>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8" t="s">
        <v>370</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3" t="s">
        <v>359</v>
      </c>
      <c r="B10" s="934"/>
      <c r="C10" s="837" t="s">
        <v>125</v>
      </c>
      <c r="D10" s="935"/>
      <c r="E10" s="125" t="s">
        <v>126</v>
      </c>
      <c r="F10" s="474"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36" t="s">
        <v>371</v>
      </c>
      <c r="B11" s="937"/>
      <c r="C11" s="844">
        <v>50110</v>
      </c>
      <c r="D11" s="845"/>
      <c r="E11" s="477" t="s">
        <v>372</v>
      </c>
      <c r="F11" s="419">
        <v>1365</v>
      </c>
      <c r="G11" s="89">
        <v>2340</v>
      </c>
      <c r="H11" s="189" t="s">
        <v>373</v>
      </c>
      <c r="I11" s="118"/>
      <c r="J11" s="118"/>
      <c r="K11" s="118"/>
      <c r="L11" s="188">
        <f>SUM(M11,N11)</f>
        <v>0</v>
      </c>
      <c r="M11" s="116"/>
      <c r="N11" s="215"/>
      <c r="O11" s="209" t="s">
        <v>137</v>
      </c>
      <c r="P11" s="248"/>
      <c r="Q11" s="456"/>
      <c r="R11" s="248"/>
      <c r="S11" s="217"/>
      <c r="T11" s="248"/>
      <c r="U11" s="237"/>
      <c r="V11" s="237"/>
      <c r="W11" s="369"/>
      <c r="X11" s="369"/>
      <c r="Y11" s="67"/>
      <c r="Z11" s="557"/>
      <c r="AA11" s="557"/>
      <c r="AB11" s="558"/>
      <c r="AC11" s="456"/>
      <c r="AD11" s="456"/>
      <c r="AE11" s="456"/>
      <c r="AF11" s="559"/>
      <c r="AG11" s="559"/>
      <c r="AH11" s="559"/>
      <c r="AI11" s="61"/>
      <c r="AJ11" s="61"/>
      <c r="AK11" s="61"/>
      <c r="AL11" s="61"/>
    </row>
    <row r="12" spans="1:38" ht="15.75" customHeight="1">
      <c r="A12" s="938"/>
      <c r="B12" s="939"/>
      <c r="C12" s="823">
        <v>50120</v>
      </c>
      <c r="D12" s="824"/>
      <c r="E12" s="358" t="s">
        <v>374</v>
      </c>
      <c r="F12" s="419">
        <v>4560</v>
      </c>
      <c r="G12" s="89">
        <v>10210</v>
      </c>
      <c r="H12" s="88" t="s">
        <v>375</v>
      </c>
      <c r="I12" s="87"/>
      <c r="J12" s="87"/>
      <c r="K12" s="87"/>
      <c r="L12" s="184">
        <f t="shared" ref="L12:L13" si="0">SUM(M12,N12)</f>
        <v>0</v>
      </c>
      <c r="M12" s="84"/>
      <c r="N12" s="83"/>
      <c r="O12" s="209" t="s">
        <v>137</v>
      </c>
      <c r="P12" s="248"/>
      <c r="Q12" s="456"/>
      <c r="R12" s="248"/>
      <c r="S12" s="217"/>
      <c r="T12" s="248"/>
      <c r="U12" s="237"/>
      <c r="V12" s="237"/>
      <c r="W12" s="369"/>
      <c r="X12" s="369"/>
      <c r="Y12" s="67"/>
      <c r="Z12" s="557"/>
      <c r="AA12" s="557"/>
      <c r="AB12" s="558"/>
      <c r="AC12" s="456"/>
      <c r="AD12" s="456"/>
      <c r="AE12" s="456"/>
      <c r="AF12" s="559"/>
      <c r="AG12" s="559"/>
      <c r="AH12" s="559"/>
      <c r="AI12" s="61"/>
      <c r="AJ12" s="61"/>
      <c r="AK12" s="61"/>
      <c r="AL12" s="61"/>
    </row>
    <row r="13" spans="1:38" ht="15.75" customHeight="1" thickBot="1">
      <c r="A13" s="940"/>
      <c r="B13" s="941"/>
      <c r="C13" s="897">
        <v>50130</v>
      </c>
      <c r="D13" s="898"/>
      <c r="E13" s="461" t="s">
        <v>376</v>
      </c>
      <c r="F13" s="459">
        <v>2970</v>
      </c>
      <c r="G13" s="78">
        <v>7570</v>
      </c>
      <c r="H13" s="77" t="s">
        <v>377</v>
      </c>
      <c r="I13" s="76"/>
      <c r="J13" s="76"/>
      <c r="K13" s="76"/>
      <c r="L13" s="180">
        <f t="shared" si="0"/>
        <v>0</v>
      </c>
      <c r="M13" s="73"/>
      <c r="N13" s="72"/>
      <c r="O13" s="209" t="s">
        <v>137</v>
      </c>
      <c r="P13" s="248"/>
      <c r="Q13" s="456"/>
      <c r="R13" s="248"/>
      <c r="S13" s="217"/>
      <c r="T13" s="248"/>
      <c r="U13" s="237"/>
      <c r="V13" s="237"/>
      <c r="W13" s="369"/>
      <c r="X13" s="369"/>
      <c r="Y13" s="67"/>
      <c r="Z13" s="557"/>
      <c r="AA13" s="557"/>
      <c r="AB13" s="558"/>
      <c r="AC13" s="456"/>
      <c r="AD13" s="456"/>
      <c r="AE13" s="456"/>
      <c r="AF13" s="559"/>
      <c r="AG13" s="559"/>
      <c r="AH13" s="559"/>
      <c r="AI13" s="61"/>
      <c r="AJ13" s="61"/>
      <c r="AK13" s="61"/>
      <c r="AL13" s="61"/>
    </row>
    <row r="14" spans="1:38" ht="15.75" customHeight="1">
      <c r="A14" s="228"/>
      <c r="B14" s="228"/>
      <c r="C14" s="228"/>
      <c r="D14" s="228"/>
      <c r="E14" s="228"/>
      <c r="F14" s="228"/>
      <c r="G14" s="228"/>
      <c r="H14" s="228"/>
      <c r="I14" s="228"/>
      <c r="J14" s="228"/>
      <c r="K14" s="228"/>
      <c r="L14" s="228"/>
      <c r="M14" s="228"/>
      <c r="N14" s="228"/>
      <c r="O14"/>
      <c r="P14"/>
      <c r="Q14"/>
      <c r="R14"/>
      <c r="S14"/>
      <c r="T14"/>
      <c r="U14"/>
      <c r="V14"/>
      <c r="W14"/>
      <c r="X14"/>
      <c r="Y14"/>
      <c r="Z14"/>
      <c r="AA14"/>
      <c r="AB14"/>
      <c r="AC14"/>
      <c r="AD14"/>
      <c r="AE14"/>
      <c r="AF14"/>
      <c r="AG14"/>
      <c r="AH14"/>
      <c r="AI14" s="61"/>
      <c r="AJ14" s="61"/>
      <c r="AK14" s="61"/>
      <c r="AL14" s="61"/>
    </row>
    <row r="15" spans="1:38" ht="15.75" customHeight="1">
      <c r="A15" s="228"/>
      <c r="B15" s="228"/>
      <c r="C15" s="228"/>
      <c r="D15" s="228"/>
      <c r="E15" s="228"/>
      <c r="F15" s="228"/>
      <c r="G15" s="228"/>
      <c r="H15" s="228"/>
      <c r="I15" s="228"/>
      <c r="J15" s="228"/>
      <c r="K15" s="228"/>
      <c r="L15" s="228"/>
      <c r="M15" s="228"/>
      <c r="N15" s="228"/>
      <c r="O15"/>
      <c r="P15"/>
      <c r="Q15"/>
      <c r="R15"/>
      <c r="S15"/>
      <c r="T15"/>
      <c r="U15"/>
      <c r="V15"/>
      <c r="W15"/>
      <c r="X15"/>
      <c r="Y15"/>
      <c r="Z15"/>
      <c r="AA15"/>
      <c r="AB15"/>
      <c r="AC15"/>
      <c r="AD15"/>
      <c r="AE15"/>
      <c r="AF15"/>
      <c r="AG15"/>
      <c r="AH15"/>
      <c r="AI15" s="61"/>
      <c r="AJ15" s="61"/>
      <c r="AK15" s="61"/>
      <c r="AL15" s="61"/>
    </row>
    <row r="16" spans="1:38" ht="15.65" customHeight="1">
      <c r="A16" s="228"/>
      <c r="B16" s="228"/>
      <c r="C16" s="228"/>
      <c r="D16" s="228"/>
      <c r="E16" s="228"/>
      <c r="F16" s="228"/>
      <c r="G16" s="228"/>
      <c r="H16" s="228"/>
      <c r="I16" s="228"/>
      <c r="J16" s="228"/>
      <c r="K16" s="228"/>
      <c r="L16" s="228"/>
      <c r="M16" s="228"/>
      <c r="N16" s="228"/>
      <c r="O16"/>
      <c r="P16"/>
      <c r="Q16"/>
      <c r="R16"/>
      <c r="S16"/>
      <c r="T16"/>
      <c r="U16"/>
      <c r="V16"/>
      <c r="W16"/>
      <c r="X16"/>
      <c r="Y16"/>
      <c r="Z16"/>
      <c r="AA16"/>
      <c r="AB16"/>
      <c r="AC16"/>
      <c r="AD16"/>
      <c r="AE16"/>
      <c r="AF16"/>
      <c r="AG16"/>
      <c r="AH16"/>
      <c r="AI16" s="61"/>
      <c r="AJ16" s="61"/>
      <c r="AK16" s="61"/>
      <c r="AL16" s="61"/>
    </row>
    <row r="17" spans="1:38" ht="15.65" customHeight="1">
      <c r="A17" s="228"/>
      <c r="B17" s="228"/>
      <c r="C17" s="228"/>
      <c r="D17" s="228"/>
      <c r="E17" s="228"/>
      <c r="F17" s="228"/>
      <c r="G17" s="228"/>
      <c r="H17" s="228"/>
      <c r="I17" s="228"/>
      <c r="J17" s="228"/>
      <c r="K17" s="228"/>
      <c r="L17" s="228"/>
      <c r="M17" s="228"/>
      <c r="N17" s="228"/>
      <c r="O17"/>
      <c r="P17"/>
      <c r="Q17"/>
      <c r="R17"/>
      <c r="S17"/>
      <c r="T17"/>
      <c r="U17"/>
      <c r="V17"/>
      <c r="W17"/>
      <c r="X17"/>
      <c r="Y17"/>
      <c r="Z17"/>
      <c r="AA17"/>
      <c r="AB17"/>
      <c r="AC17"/>
      <c r="AD17"/>
      <c r="AE17"/>
      <c r="AF17"/>
      <c r="AG17"/>
      <c r="AH17"/>
      <c r="AI17" s="61"/>
      <c r="AJ17" s="61"/>
      <c r="AK17" s="61"/>
      <c r="AL17" s="61"/>
    </row>
    <row r="18" spans="1:38" ht="15.75" customHeight="1">
      <c r="A18" s="228"/>
      <c r="B18" s="228"/>
      <c r="C18" s="228"/>
      <c r="D18" s="228"/>
      <c r="E18" s="228"/>
      <c r="F18" s="228"/>
      <c r="G18" s="228"/>
      <c r="H18" s="228"/>
      <c r="I18" s="228"/>
      <c r="J18" s="228"/>
      <c r="K18" s="228"/>
      <c r="L18" s="228"/>
      <c r="M18" s="228"/>
      <c r="N18" s="228"/>
      <c r="O18" s="228"/>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8"/>
      <c r="B19" s="228"/>
      <c r="C19" s="228"/>
      <c r="D19" s="228"/>
      <c r="E19" s="228"/>
      <c r="F19" s="228"/>
      <c r="G19" s="228"/>
      <c r="H19" s="228"/>
      <c r="I19" s="228"/>
      <c r="J19" s="228"/>
      <c r="K19" s="228"/>
      <c r="L19" s="228"/>
      <c r="M19" s="228"/>
      <c r="N19" s="228"/>
      <c r="O19" s="228"/>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5">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5">
      <c r="A35" s="52"/>
      <c r="B35" s="204"/>
      <c r="C35" s="203"/>
      <c r="D35" s="203"/>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70"/>
      <c r="B36"/>
      <c r="C36"/>
      <c r="D36" s="470"/>
      <c r="E36" s="471"/>
      <c r="F36" s="471"/>
      <c r="G36" s="471"/>
      <c r="H36" s="471"/>
      <c r="I36" s="471"/>
      <c r="J36" s="471"/>
      <c r="K36" s="471"/>
      <c r="L36" s="471"/>
      <c r="M36" s="471"/>
      <c r="N36" s="471"/>
      <c r="O36" s="471"/>
      <c r="P36" s="471"/>
      <c r="Q36"/>
      <c r="R36" s="472"/>
      <c r="S36"/>
      <c r="X36" s="52"/>
      <c r="Y36" s="52"/>
      <c r="Z36" s="61"/>
      <c r="AA36" s="66"/>
      <c r="AB36" s="61"/>
      <c r="AC36" s="61"/>
      <c r="AD36" s="1"/>
      <c r="AE36" s="1"/>
      <c r="AF36" s="1"/>
      <c r="AG36" s="68"/>
      <c r="AH36" s="68"/>
      <c r="AI36" s="61"/>
      <c r="AJ36" s="61"/>
      <c r="AK36" s="61"/>
      <c r="AL36" s="61"/>
    </row>
    <row r="37" spans="1:38" ht="16.5">
      <c r="A37" s="204"/>
      <c r="B37" s="204"/>
      <c r="C37" s="203"/>
      <c r="D37" s="203"/>
      <c r="E37" s="67"/>
      <c r="F37" s="70"/>
      <c r="G37" s="68"/>
      <c r="H37" s="68"/>
      <c r="I37" s="66"/>
      <c r="J37" s="204"/>
      <c r="K37" s="204"/>
      <c r="L37" s="203"/>
      <c r="M37" s="203"/>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2" customHeight="1">
      <c r="A38" s="61"/>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07" t="s">
        <v>682</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3" t="s">
        <v>700</v>
      </c>
      <c r="B40" s="52"/>
      <c r="AB40" s="61"/>
      <c r="AC40" s="61"/>
      <c r="AD40" s="61"/>
      <c r="AE40" s="61"/>
      <c r="AF40" s="67"/>
      <c r="AG40" s="65"/>
      <c r="AH40" s="61"/>
      <c r="AI40" s="61"/>
      <c r="AJ40" s="61"/>
      <c r="AK40" s="61"/>
      <c r="AL40" s="61"/>
    </row>
    <row r="41" spans="1:38" ht="15.75" customHeight="1">
      <c r="A41" s="53" t="s">
        <v>361</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652</v>
      </c>
      <c r="B42" s="52"/>
      <c r="C42" s="61"/>
      <c r="D42" s="61"/>
      <c r="E42" s="61"/>
      <c r="F42" s="61"/>
      <c r="G42" s="61"/>
      <c r="H42" s="61"/>
      <c r="I42" s="202"/>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349</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1"/>
      <c r="AF43" s="61"/>
      <c r="AG43" s="61"/>
      <c r="AH43" s="61"/>
      <c r="AI43" s="61"/>
      <c r="AJ43" s="61"/>
      <c r="AK43" s="61"/>
      <c r="AL43" s="61"/>
    </row>
    <row r="44" spans="1:38" ht="15.75" customHeight="1">
      <c r="A44" s="53" t="s">
        <v>655</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69" t="s">
        <v>363</v>
      </c>
      <c r="AG44" s="200"/>
      <c r="AH44" s="62">
        <f>SUM(F11:F13)</f>
        <v>8895</v>
      </c>
      <c r="AI44" s="52"/>
      <c r="AJ44" s="52"/>
      <c r="AK44" s="52"/>
      <c r="AL44" s="52"/>
    </row>
    <row r="45" spans="1:38"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199"/>
      <c r="AH45" s="58">
        <f>SUM(G11:G13)</f>
        <v>20120</v>
      </c>
      <c r="AI45" s="52"/>
      <c r="AJ45" s="52"/>
      <c r="AK45" s="52"/>
      <c r="AL45" s="52"/>
    </row>
    <row r="46" spans="1:38" ht="15.75" customHeight="1">
      <c r="A46" s="53" t="s">
        <v>250</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59" t="s">
        <v>365</v>
      </c>
      <c r="AG46" s="198"/>
      <c r="AH46" s="227">
        <f>SUM(AH44:AH45)</f>
        <v>29015</v>
      </c>
      <c r="AI46" s="52"/>
      <c r="AJ46" s="52"/>
      <c r="AK46" s="52"/>
      <c r="AL46" s="52"/>
    </row>
    <row r="47" spans="1:38" ht="15.75" customHeight="1">
      <c r="A47" s="53" t="s">
        <v>366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shZdSZuqNRa8Bzlc7+hs//95yH5YZrvn9cTVKrjxh47QDOWR5cxn/lQ9aQAWQc+rj5EpTqZjQTqHB035ScIoZg==" saltValue="b+gZlG6zT1OGAu8GqH7BCQ==" spinCount="100000" sheet="1" scenarios="1" formatCells="0" autoFilter="0"/>
  <mergeCells count="31">
    <mergeCell ref="A10:B10"/>
    <mergeCell ref="C11:D11"/>
    <mergeCell ref="C12:D12"/>
    <mergeCell ref="A11:B13"/>
    <mergeCell ref="C13:D13"/>
    <mergeCell ref="C10:D10"/>
    <mergeCell ref="D6:F6"/>
    <mergeCell ref="G6:L6"/>
    <mergeCell ref="M6:N6"/>
    <mergeCell ref="AA7:AH7"/>
    <mergeCell ref="AA6:AH6"/>
    <mergeCell ref="D7:F7"/>
    <mergeCell ref="G7:L7"/>
    <mergeCell ref="M7:N7"/>
    <mergeCell ref="X7:Z7"/>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s>
  <phoneticPr fontId="3"/>
  <conditionalFormatting sqref="O11:O13">
    <cfRule type="expression" dxfId="30" priority="5" stopIfTrue="1">
      <formula>$N11/$G11&gt;$M11/$F11</formula>
    </cfRule>
  </conditionalFormatting>
  <conditionalFormatting sqref="O10:AH10">
    <cfRule type="expression" dxfId="29" priority="3">
      <formula>$Z$10="備考"</formula>
    </cfRule>
  </conditionalFormatting>
  <conditionalFormatting sqref="O11:AH13">
    <cfRule type="expression" dxfId="28" priority="4">
      <formula>$Z$10="備考"</formula>
    </cfRule>
  </conditionalFormatting>
  <conditionalFormatting sqref="O13:AH13">
    <cfRule type="expression" dxfId="27" priority="1">
      <formula>$Z$10="備考"</formula>
    </cfRule>
  </conditionalFormatting>
  <conditionalFormatting sqref="AH10:AH13">
    <cfRule type="expression" dxfId="26"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5"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944" t="s">
        <v>378</v>
      </c>
      <c r="B2" s="945"/>
      <c r="C2" s="855" t="s">
        <v>379</v>
      </c>
      <c r="D2" s="856"/>
      <c r="E2" s="856"/>
      <c r="F2" s="856"/>
      <c r="G2" s="854"/>
      <c r="H2" s="157"/>
      <c r="I2" s="52"/>
      <c r="J2" s="156"/>
      <c r="K2" s="156"/>
      <c r="L2" s="946">
        <v>45627</v>
      </c>
      <c r="M2" s="946"/>
      <c r="N2" s="155" t="s">
        <v>380</v>
      </c>
      <c r="O2" s="52"/>
      <c r="P2" s="52"/>
      <c r="Q2" s="152"/>
      <c r="R2" s="52"/>
      <c r="S2" s="52"/>
      <c r="T2" s="52"/>
      <c r="U2" s="52"/>
      <c r="V2" s="154"/>
      <c r="W2" s="154"/>
      <c r="X2" s="52"/>
      <c r="Y2" s="1"/>
      <c r="Z2" s="52"/>
      <c r="AA2" s="153" t="s">
        <v>103</v>
      </c>
      <c r="AB2" s="52"/>
      <c r="AC2" s="52"/>
      <c r="AD2" s="52"/>
      <c r="AE2" s="52"/>
      <c r="AF2" s="152"/>
      <c r="AG2" s="226"/>
      <c r="AH2" s="150" t="s">
        <v>355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105</v>
      </c>
      <c r="B4" s="141"/>
      <c r="C4" s="140"/>
      <c r="D4" s="866" t="s">
        <v>106</v>
      </c>
      <c r="E4" s="858"/>
      <c r="F4" s="869"/>
      <c r="G4" s="912" t="s">
        <v>107</v>
      </c>
      <c r="H4" s="913"/>
      <c r="I4" s="913"/>
      <c r="J4" s="913"/>
      <c r="K4" s="913"/>
      <c r="L4" s="913"/>
      <c r="M4" s="913"/>
      <c r="N4" s="913"/>
      <c r="O4" s="913"/>
      <c r="P4" s="913"/>
      <c r="Q4" s="913"/>
      <c r="R4" s="913"/>
      <c r="S4" s="913"/>
      <c r="T4" s="913"/>
      <c r="U4" s="857" t="s">
        <v>108</v>
      </c>
      <c r="V4" s="858"/>
      <c r="W4" s="858"/>
      <c r="X4" s="866" t="s">
        <v>109</v>
      </c>
      <c r="Y4" s="858"/>
      <c r="Z4" s="883"/>
      <c r="AA4" s="148" t="s">
        <v>3</v>
      </c>
      <c r="AB4" s="225"/>
      <c r="AC4" s="225"/>
      <c r="AD4" s="877" t="s">
        <v>110</v>
      </c>
      <c r="AE4" s="877"/>
      <c r="AF4" s="877"/>
      <c r="AG4" s="877"/>
      <c r="AH4" s="146" t="s">
        <v>111</v>
      </c>
      <c r="AI4" s="53"/>
      <c r="AJ4" s="61"/>
      <c r="AK4" s="61"/>
      <c r="AL4" s="61"/>
    </row>
    <row r="5" spans="1:38" ht="24.75" customHeight="1" thickBot="1">
      <c r="A5" s="222"/>
      <c r="B5" s="221"/>
      <c r="C5" s="220"/>
      <c r="D5" s="870"/>
      <c r="E5" s="871"/>
      <c r="F5" s="871"/>
      <c r="G5" s="947">
        <f>表紙!D6</f>
        <v>0</v>
      </c>
      <c r="H5" s="948"/>
      <c r="I5" s="948"/>
      <c r="J5" s="948"/>
      <c r="K5" s="948"/>
      <c r="L5" s="948"/>
      <c r="M5" s="948"/>
      <c r="N5" s="948"/>
      <c r="O5" s="948"/>
      <c r="P5" s="948"/>
      <c r="Q5" s="948"/>
      <c r="R5" s="948"/>
      <c r="S5" s="948"/>
      <c r="T5" s="949"/>
      <c r="U5" s="864">
        <f>表紙!D7</f>
        <v>0</v>
      </c>
      <c r="V5" s="865"/>
      <c r="W5" s="865"/>
      <c r="X5" s="859">
        <f>表紙!D8</f>
        <v>0</v>
      </c>
      <c r="Y5" s="860"/>
      <c r="Z5" s="861"/>
      <c r="AA5" s="145">
        <f>表紙!K4</f>
        <v>0</v>
      </c>
      <c r="AB5" s="196"/>
      <c r="AC5" s="196"/>
      <c r="AD5" s="918">
        <f>表紙!L4</f>
        <v>0</v>
      </c>
      <c r="AE5" s="918"/>
      <c r="AF5" s="918"/>
      <c r="AG5" s="918"/>
      <c r="AH5" s="143">
        <f>表紙!P4</f>
        <v>0</v>
      </c>
      <c r="AI5" s="52"/>
      <c r="AJ5" s="846" t="s">
        <v>112</v>
      </c>
      <c r="AK5" s="846"/>
      <c r="AL5" s="846"/>
    </row>
    <row r="6" spans="1:38" ht="13.5" customHeight="1" thickTop="1">
      <c r="A6" s="142" t="s">
        <v>113</v>
      </c>
      <c r="B6" s="141"/>
      <c r="C6" s="140"/>
      <c r="D6" s="866" t="s">
        <v>356</v>
      </c>
      <c r="E6" s="858"/>
      <c r="F6" s="869"/>
      <c r="G6" s="866" t="s">
        <v>357</v>
      </c>
      <c r="H6" s="858"/>
      <c r="I6" s="858"/>
      <c r="J6" s="858"/>
      <c r="K6" s="858"/>
      <c r="L6" s="858"/>
      <c r="M6" s="930" t="s">
        <v>358</v>
      </c>
      <c r="N6" s="931"/>
      <c r="O6" s="224"/>
      <c r="P6" s="223"/>
      <c r="Q6" s="223"/>
      <c r="R6" s="223"/>
      <c r="S6" s="223"/>
      <c r="T6" s="223"/>
      <c r="U6" s="223"/>
      <c r="V6" s="223"/>
      <c r="W6" s="139"/>
      <c r="X6" s="866" t="s">
        <v>118</v>
      </c>
      <c r="Y6" s="858"/>
      <c r="Z6" s="858"/>
      <c r="AA6" s="942" t="s">
        <v>259</v>
      </c>
      <c r="AB6" s="887"/>
      <c r="AC6" s="887"/>
      <c r="AD6" s="887"/>
      <c r="AE6" s="887"/>
      <c r="AF6" s="887"/>
      <c r="AG6" s="887"/>
      <c r="AH6" s="888"/>
      <c r="AI6" s="53"/>
      <c r="AJ6" s="61"/>
      <c r="AK6" s="61"/>
      <c r="AL6" s="61"/>
    </row>
    <row r="7" spans="1:38" ht="24.75" customHeight="1" thickBot="1">
      <c r="A7" s="222"/>
      <c r="B7" s="221"/>
      <c r="C7" s="220"/>
      <c r="D7" s="832">
        <f>SUM(G7,M7)</f>
        <v>0</v>
      </c>
      <c r="E7" s="833"/>
      <c r="F7" s="834"/>
      <c r="G7" s="832">
        <f>SUM(M11:M17)</f>
        <v>0</v>
      </c>
      <c r="H7" s="833"/>
      <c r="I7" s="833"/>
      <c r="J7" s="833"/>
      <c r="K7" s="833"/>
      <c r="L7" s="833"/>
      <c r="M7" s="932">
        <f>SUM(N11:N17)</f>
        <v>0</v>
      </c>
      <c r="N7" s="843"/>
      <c r="O7" s="219"/>
      <c r="P7" s="135"/>
      <c r="Q7" s="135"/>
      <c r="R7" s="135"/>
      <c r="S7" s="135"/>
      <c r="T7" s="135"/>
      <c r="U7" s="135"/>
      <c r="V7" s="135"/>
      <c r="W7" s="138"/>
      <c r="X7" s="878">
        <f>表紙!D9</f>
        <v>0</v>
      </c>
      <c r="Y7" s="879"/>
      <c r="Z7" s="879"/>
      <c r="AA7" s="943">
        <f>表紙!D10</f>
        <v>0</v>
      </c>
      <c r="AB7" s="865"/>
      <c r="AC7" s="865"/>
      <c r="AD7" s="865"/>
      <c r="AE7" s="865"/>
      <c r="AF7" s="865"/>
      <c r="AG7" s="865"/>
      <c r="AH7" s="885"/>
      <c r="AI7" s="52"/>
      <c r="AJ7" s="846" t="s">
        <v>120</v>
      </c>
      <c r="AK7" s="846"/>
      <c r="AL7" s="846"/>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8" t="s">
        <v>381</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3" t="s">
        <v>359</v>
      </c>
      <c r="B10" s="934"/>
      <c r="C10" s="837" t="s">
        <v>125</v>
      </c>
      <c r="D10" s="836"/>
      <c r="E10" s="218" t="s">
        <v>126</v>
      </c>
      <c r="F10" s="125" t="s">
        <v>127</v>
      </c>
      <c r="G10" s="126" t="s">
        <v>128</v>
      </c>
      <c r="H10" s="121" t="s">
        <v>133</v>
      </c>
      <c r="I10" s="129"/>
      <c r="J10" s="129"/>
      <c r="K10" s="129"/>
      <c r="L10" s="121" t="s">
        <v>130</v>
      </c>
      <c r="M10" s="120" t="s">
        <v>131</v>
      </c>
      <c r="N10" s="119" t="s">
        <v>132</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55" t="s">
        <v>382</v>
      </c>
      <c r="B11" s="956"/>
      <c r="C11" s="950">
        <v>50010</v>
      </c>
      <c r="D11" s="951"/>
      <c r="E11" s="358" t="s">
        <v>383</v>
      </c>
      <c r="F11" s="90">
        <v>2220</v>
      </c>
      <c r="G11" s="216">
        <v>7850</v>
      </c>
      <c r="H11" s="189" t="s">
        <v>384</v>
      </c>
      <c r="I11" s="118"/>
      <c r="J11" s="118"/>
      <c r="K11" s="118"/>
      <c r="L11" s="188">
        <f>SUM(M11,N11)</f>
        <v>0</v>
      </c>
      <c r="M11" s="116"/>
      <c r="N11" s="215"/>
      <c r="O11" s="209" t="s">
        <v>137</v>
      </c>
      <c r="P11" s="248"/>
      <c r="Q11" s="456"/>
      <c r="R11" s="248"/>
      <c r="S11" s="217"/>
      <c r="T11" s="248"/>
      <c r="U11" s="237"/>
      <c r="V11" s="237"/>
      <c r="W11" s="369"/>
      <c r="X11" s="369"/>
      <c r="Y11" s="67"/>
      <c r="Z11" s="557"/>
      <c r="AA11" s="557"/>
      <c r="AB11" s="558"/>
      <c r="AC11" s="456"/>
      <c r="AD11" s="456"/>
      <c r="AE11" s="456"/>
      <c r="AF11" s="559"/>
      <c r="AG11" s="559"/>
      <c r="AH11" s="559"/>
      <c r="AI11" s="61"/>
      <c r="AJ11" s="61"/>
      <c r="AK11" s="61"/>
      <c r="AL11" s="61"/>
    </row>
    <row r="12" spans="1:38" ht="15.75" customHeight="1">
      <c r="A12" s="957"/>
      <c r="B12" s="958"/>
      <c r="C12" s="952">
        <v>50020</v>
      </c>
      <c r="D12" s="953"/>
      <c r="E12" s="358" t="s">
        <v>385</v>
      </c>
      <c r="F12" s="90">
        <v>2635</v>
      </c>
      <c r="G12" s="89">
        <v>10800</v>
      </c>
      <c r="H12" s="88" t="s">
        <v>386</v>
      </c>
      <c r="I12" s="87"/>
      <c r="J12" s="87"/>
      <c r="K12" s="87"/>
      <c r="L12" s="184">
        <f t="shared" ref="L12" si="0">SUM(M12,N12)</f>
        <v>0</v>
      </c>
      <c r="M12" s="84"/>
      <c r="N12" s="83"/>
      <c r="O12" s="209" t="s">
        <v>137</v>
      </c>
      <c r="P12" s="248"/>
      <c r="Q12" s="456"/>
      <c r="R12" s="248"/>
      <c r="S12" s="217"/>
      <c r="T12" s="248"/>
      <c r="U12" s="237"/>
      <c r="V12" s="237"/>
      <c r="W12" s="369"/>
      <c r="X12" s="369"/>
      <c r="Y12" s="67"/>
      <c r="Z12" s="557"/>
      <c r="AA12" s="557"/>
      <c r="AB12" s="558"/>
      <c r="AC12" s="456"/>
      <c r="AD12" s="456"/>
      <c r="AE12" s="456"/>
      <c r="AF12" s="559"/>
      <c r="AG12" s="559"/>
      <c r="AH12" s="559"/>
      <c r="AI12" s="61"/>
      <c r="AJ12" s="61"/>
      <c r="AK12" s="61"/>
      <c r="AL12" s="61"/>
    </row>
    <row r="13" spans="1:38" ht="15.75" customHeight="1">
      <c r="A13" s="957"/>
      <c r="B13" s="958"/>
      <c r="C13" s="952">
        <v>50030</v>
      </c>
      <c r="D13" s="953"/>
      <c r="E13" s="358" t="s">
        <v>387</v>
      </c>
      <c r="F13" s="90">
        <v>2515</v>
      </c>
      <c r="G13" s="695"/>
      <c r="H13" s="88" t="s">
        <v>388</v>
      </c>
      <c r="I13" s="87"/>
      <c r="J13" s="87"/>
      <c r="K13" s="87"/>
      <c r="L13" s="184">
        <f>SUM(M13:N13)</f>
        <v>0</v>
      </c>
      <c r="M13" s="84"/>
      <c r="N13" s="696"/>
      <c r="O13" s="209" t="s">
        <v>140</v>
      </c>
      <c r="P13" s="456" t="s">
        <v>683</v>
      </c>
      <c r="Q13" s="456"/>
      <c r="R13" s="248"/>
      <c r="S13" s="217"/>
      <c r="T13" s="248"/>
      <c r="U13" s="237"/>
      <c r="V13" s="237"/>
      <c r="W13" s="369"/>
      <c r="X13" s="369"/>
      <c r="Y13" s="67"/>
      <c r="Z13" s="557"/>
      <c r="AA13" s="557"/>
      <c r="AB13" s="558"/>
      <c r="AC13" s="456"/>
      <c r="AD13" s="456"/>
      <c r="AE13" s="456"/>
      <c r="AF13" s="559"/>
      <c r="AG13" s="559"/>
      <c r="AH13" s="559"/>
      <c r="AI13" s="61"/>
      <c r="AJ13" s="61"/>
      <c r="AK13" s="61"/>
      <c r="AL13" s="61"/>
    </row>
    <row r="14" spans="1:38" ht="15.75" customHeight="1">
      <c r="A14" s="957"/>
      <c r="B14" s="958"/>
      <c r="C14" s="965">
        <v>50040</v>
      </c>
      <c r="D14" s="966"/>
      <c r="E14" s="115" t="s">
        <v>389</v>
      </c>
      <c r="F14" s="954" t="s">
        <v>390</v>
      </c>
      <c r="G14" s="851"/>
      <c r="H14" s="851"/>
      <c r="I14" s="851"/>
      <c r="J14" s="851"/>
      <c r="K14" s="851"/>
      <c r="L14" s="851"/>
      <c r="M14" s="851"/>
      <c r="N14" s="852"/>
      <c r="O14" s="209" t="s">
        <v>137</v>
      </c>
      <c r="P14" s="248"/>
      <c r="Q14" s="456"/>
      <c r="R14" s="248"/>
      <c r="S14" s="217"/>
      <c r="T14" s="248"/>
      <c r="U14" s="237"/>
      <c r="V14" s="237"/>
      <c r="W14" s="369"/>
      <c r="X14" s="369"/>
      <c r="Y14" s="67"/>
      <c r="Z14" s="557"/>
      <c r="AA14" s="557"/>
      <c r="AB14" s="558"/>
      <c r="AC14" s="456"/>
      <c r="AD14" s="456"/>
      <c r="AE14" s="456"/>
      <c r="AF14" s="559"/>
      <c r="AG14" s="559"/>
      <c r="AH14" s="559"/>
      <c r="AI14" s="61"/>
      <c r="AJ14" s="61"/>
      <c r="AK14" s="61"/>
      <c r="AL14" s="61"/>
    </row>
    <row r="15" spans="1:38" ht="15.65" customHeight="1">
      <c r="A15" s="957"/>
      <c r="B15" s="958"/>
      <c r="C15" s="952">
        <v>50050</v>
      </c>
      <c r="D15" s="953"/>
      <c r="E15" s="358" t="s">
        <v>391</v>
      </c>
      <c r="F15" s="90">
        <v>3220</v>
      </c>
      <c r="G15" s="526"/>
      <c r="H15" s="175" t="s">
        <v>392</v>
      </c>
      <c r="I15" s="186"/>
      <c r="J15" s="186"/>
      <c r="K15" s="186"/>
      <c r="L15" s="185">
        <f t="shared" ref="L15:L17" si="1">SUM(M15,N15)</f>
        <v>0</v>
      </c>
      <c r="M15" s="114"/>
      <c r="N15" s="527"/>
      <c r="O15" s="209" t="s">
        <v>137</v>
      </c>
      <c r="P15" s="456" t="s">
        <v>393</v>
      </c>
      <c r="Q15" s="456"/>
      <c r="R15" s="248"/>
      <c r="S15" s="217"/>
      <c r="T15" s="248"/>
      <c r="U15" s="237"/>
      <c r="V15" s="237"/>
      <c r="W15" s="369"/>
      <c r="X15" s="369"/>
      <c r="Y15" s="67"/>
      <c r="Z15" s="557"/>
      <c r="AA15" s="557"/>
      <c r="AB15" s="558"/>
      <c r="AC15" s="456"/>
      <c r="AD15" s="456"/>
      <c r="AE15" s="456"/>
      <c r="AF15" s="559"/>
      <c r="AG15" s="559"/>
      <c r="AH15" s="559"/>
      <c r="AI15" s="61"/>
      <c r="AJ15" s="61"/>
      <c r="AK15" s="61"/>
      <c r="AL15" s="61"/>
    </row>
    <row r="16" spans="1:38" ht="15.65" customHeight="1">
      <c r="A16" s="957"/>
      <c r="B16" s="958"/>
      <c r="C16" s="961">
        <v>50060</v>
      </c>
      <c r="D16" s="962"/>
      <c r="E16" s="358" t="s">
        <v>394</v>
      </c>
      <c r="F16" s="111">
        <v>2540</v>
      </c>
      <c r="G16" s="533"/>
      <c r="H16" s="101" t="s">
        <v>395</v>
      </c>
      <c r="I16" s="87"/>
      <c r="J16" s="87"/>
      <c r="K16" s="87"/>
      <c r="L16" s="184">
        <f t="shared" si="1"/>
        <v>0</v>
      </c>
      <c r="M16" s="84"/>
      <c r="N16" s="534"/>
      <c r="O16" s="209" t="s">
        <v>137</v>
      </c>
      <c r="P16" s="456" t="s">
        <v>396</v>
      </c>
      <c r="Q16" s="456"/>
      <c r="R16" s="248"/>
      <c r="S16" s="217"/>
      <c r="T16" s="248"/>
      <c r="U16" s="237"/>
      <c r="V16" s="237"/>
      <c r="W16" s="369"/>
      <c r="X16" s="369"/>
      <c r="Y16" s="67"/>
      <c r="Z16" s="557"/>
      <c r="AA16" s="557"/>
      <c r="AB16" s="558"/>
      <c r="AC16" s="456"/>
      <c r="AD16" s="456"/>
      <c r="AE16" s="456"/>
      <c r="AF16" s="559"/>
      <c r="AG16" s="559"/>
      <c r="AH16" s="559"/>
      <c r="AI16" s="61"/>
      <c r="AJ16" s="61"/>
      <c r="AK16" s="61"/>
      <c r="AL16" s="61"/>
    </row>
    <row r="17" spans="1:38" ht="15.75" customHeight="1" thickBot="1">
      <c r="A17" s="959"/>
      <c r="B17" s="960"/>
      <c r="C17" s="963">
        <v>50070</v>
      </c>
      <c r="D17" s="964"/>
      <c r="E17" s="461" t="s">
        <v>397</v>
      </c>
      <c r="F17" s="79">
        <v>2405</v>
      </c>
      <c r="G17" s="528"/>
      <c r="H17" s="529" t="s">
        <v>398</v>
      </c>
      <c r="I17" s="530"/>
      <c r="J17" s="530"/>
      <c r="K17" s="530"/>
      <c r="L17" s="436">
        <f t="shared" si="1"/>
        <v>0</v>
      </c>
      <c r="M17" s="531"/>
      <c r="N17" s="532"/>
      <c r="O17" s="209" t="s">
        <v>137</v>
      </c>
      <c r="P17" s="248" t="s">
        <v>399</v>
      </c>
      <c r="Q17" s="248"/>
      <c r="R17" s="248"/>
      <c r="S17" s="237"/>
      <c r="T17" s="248"/>
      <c r="U17" s="248"/>
      <c r="V17" s="248"/>
      <c r="W17" s="248"/>
      <c r="X17" s="248"/>
      <c r="Y17" s="248"/>
      <c r="Z17" s="237"/>
      <c r="AA17" s="237"/>
      <c r="AB17" s="237"/>
      <c r="AC17" s="237"/>
      <c r="AD17" s="237"/>
      <c r="AE17" s="237"/>
      <c r="AF17" s="237"/>
      <c r="AG17" s="237"/>
      <c r="AH17" s="237"/>
      <c r="AI17" s="61"/>
      <c r="AJ17" s="61"/>
      <c r="AK17" s="61"/>
      <c r="AL17" s="61"/>
    </row>
    <row r="18" spans="1:38" ht="13.25" customHeight="1">
      <c r="A18" s="67"/>
      <c r="B18" s="67"/>
      <c r="C18" s="206"/>
      <c r="D18" s="206"/>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5" customHeight="1">
      <c r="A19" s="67"/>
      <c r="B19" s="67"/>
      <c r="C19" s="206"/>
      <c r="D19" s="206"/>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5" customHeight="1">
      <c r="A20" s="61"/>
      <c r="B20" s="61"/>
      <c r="C20" s="61"/>
      <c r="D20" s="61"/>
      <c r="E20" s="61"/>
      <c r="F20" s="205"/>
      <c r="G20" s="205"/>
      <c r="H20" s="61"/>
      <c r="I20" s="61"/>
      <c r="J20" s="61"/>
      <c r="K20" s="61"/>
      <c r="L20" s="61"/>
      <c r="M20" s="61"/>
      <c r="N20" s="61"/>
      <c r="O20" s="61"/>
      <c r="P20" s="61"/>
      <c r="Q20" s="68"/>
      <c r="R20" s="66"/>
      <c r="S20" s="61"/>
      <c r="T20" s="61" t="s">
        <v>360</v>
      </c>
      <c r="U20" s="61"/>
      <c r="V20" s="61"/>
      <c r="W20" s="61"/>
      <c r="X20" s="61"/>
      <c r="Y20" s="61"/>
      <c r="Z20" s="61"/>
      <c r="AA20" s="61"/>
      <c r="AB20" s="61"/>
      <c r="AC20" s="61"/>
      <c r="AD20" s="61"/>
      <c r="AE20" s="61"/>
      <c r="AF20" s="61"/>
      <c r="AG20" s="61"/>
      <c r="AH20" s="61"/>
      <c r="AI20" s="61"/>
      <c r="AJ20" s="61"/>
      <c r="AK20" s="61"/>
      <c r="AL20" s="61"/>
    </row>
    <row r="21" spans="1:38" ht="13.2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5"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5"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5"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5" customHeight="1">
      <c r="A36" s="52"/>
      <c r="B36" s="204"/>
      <c r="C36" s="203"/>
      <c r="D36" s="203"/>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5" customHeight="1">
      <c r="A37" s="507"/>
      <c r="B37" s="204"/>
      <c r="C37" s="203"/>
      <c r="D37" s="203"/>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07" t="s">
        <v>682</v>
      </c>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5" customHeight="1">
      <c r="A39" s="53" t="s">
        <v>700</v>
      </c>
      <c r="B39" s="204"/>
      <c r="C39" s="203"/>
      <c r="D39" s="203"/>
      <c r="E39" s="67"/>
      <c r="F39" s="738"/>
      <c r="G39" s="739"/>
      <c r="H39" s="739"/>
      <c r="I39" s="1"/>
      <c r="J39" s="1"/>
      <c r="K39" s="1"/>
      <c r="L39" s="1"/>
      <c r="M39" s="1"/>
      <c r="N39" s="1"/>
      <c r="O39" s="738"/>
      <c r="P39" s="739"/>
      <c r="Q39" s="739"/>
      <c r="R39" s="66"/>
      <c r="S39" s="61"/>
      <c r="T39" s="61"/>
      <c r="U39" s="67"/>
      <c r="V39" s="67"/>
      <c r="W39" s="67"/>
      <c r="X39" s="738"/>
      <c r="Y39" s="740"/>
      <c r="Z39" s="61"/>
      <c r="AA39" s="66"/>
      <c r="AB39" s="61"/>
      <c r="AC39" s="61"/>
      <c r="AD39" s="1"/>
      <c r="AE39" s="1"/>
      <c r="AF39" s="1"/>
      <c r="AG39" s="739"/>
      <c r="AH39" s="739"/>
      <c r="AI39" s="61"/>
      <c r="AJ39" s="61"/>
      <c r="AK39" s="61"/>
      <c r="AL39" s="61"/>
    </row>
    <row r="40" spans="1:38" ht="15.75" customHeight="1">
      <c r="A40" s="53" t="s">
        <v>245</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400</v>
      </c>
      <c r="B41" s="52"/>
      <c r="C41" s="61"/>
      <c r="D41" s="61"/>
      <c r="E41" s="61"/>
      <c r="F41" s="61"/>
      <c r="G41" s="61"/>
      <c r="H41" s="61"/>
      <c r="I41" s="202"/>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401</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1"/>
      <c r="AG42" s="61"/>
      <c r="AH42" s="61"/>
      <c r="AI42" s="61"/>
      <c r="AJ42" s="61"/>
      <c r="AK42" s="61"/>
      <c r="AL42" s="61"/>
    </row>
    <row r="43" spans="1:38" ht="15.75" customHeight="1">
      <c r="A43" s="53" t="s">
        <v>655</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69" t="s">
        <v>363</v>
      </c>
      <c r="AG43" s="200"/>
      <c r="AH43" s="62">
        <f>SUM(F11:F17)</f>
        <v>15535</v>
      </c>
      <c r="AI43" s="52"/>
      <c r="AJ43" s="52"/>
      <c r="AK43" s="52"/>
      <c r="AL43" s="52"/>
    </row>
    <row r="44" spans="1:38" ht="15.75" customHeight="1">
      <c r="A44" s="53" t="s">
        <v>248</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5" t="s">
        <v>364</v>
      </c>
      <c r="AG44" s="199"/>
      <c r="AH44" s="58">
        <f>SUM(G11:G17)</f>
        <v>18650</v>
      </c>
      <c r="AI44" s="52"/>
      <c r="AJ44" s="52"/>
      <c r="AK44" s="52"/>
      <c r="AL44" s="52"/>
    </row>
    <row r="45" spans="1:38" ht="15.75" customHeight="1">
      <c r="A45" s="53" t="s">
        <v>250</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59" t="s">
        <v>365</v>
      </c>
      <c r="AG45" s="198"/>
      <c r="AH45" s="54">
        <f>SUM(AH43:AH44)</f>
        <v>34185</v>
      </c>
      <c r="AI45" s="52"/>
      <c r="AJ45" s="52"/>
      <c r="AK45" s="52"/>
      <c r="AL45" s="52"/>
    </row>
    <row r="46" spans="1:38" ht="15.75" customHeight="1">
      <c r="A46" s="53" t="s">
        <v>252</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aIHBU/QOsCuObA93tYlNs1eP/vMrdppieVTHE6yA28v9mVmD34RNjJ5HDsLEVRTeVvs6bLWaEYK9h4WMEHjuCw==" saltValue="ud/NhjYCgkvbywlYXYQ5ag==" spinCount="100000" sheet="1" scenarios="1" formatCells="0" autoFilter="0"/>
  <mergeCells count="36">
    <mergeCell ref="F14:N14"/>
    <mergeCell ref="A11:B17"/>
    <mergeCell ref="C16:D16"/>
    <mergeCell ref="C17:D17"/>
    <mergeCell ref="C14:D14"/>
    <mergeCell ref="C15:D15"/>
    <mergeCell ref="A10:B10"/>
    <mergeCell ref="C11:D11"/>
    <mergeCell ref="C12:D12"/>
    <mergeCell ref="C13:D13"/>
    <mergeCell ref="U4:W4"/>
    <mergeCell ref="X4:Z4"/>
    <mergeCell ref="AD4:AG4"/>
    <mergeCell ref="D5:F5"/>
    <mergeCell ref="G5:T5"/>
    <mergeCell ref="U5:W5"/>
    <mergeCell ref="X5:Z5"/>
    <mergeCell ref="AD5:AG5"/>
    <mergeCell ref="A2:B2"/>
    <mergeCell ref="C2:G2"/>
    <mergeCell ref="L2:M2"/>
    <mergeCell ref="D4:F4"/>
    <mergeCell ref="G4:T4"/>
    <mergeCell ref="AA6:AH6"/>
    <mergeCell ref="AJ5:AL5"/>
    <mergeCell ref="AJ7:AL7"/>
    <mergeCell ref="D7:F7"/>
    <mergeCell ref="C10:D10"/>
    <mergeCell ref="X6:Z6"/>
    <mergeCell ref="D6:F6"/>
    <mergeCell ref="G6:L6"/>
    <mergeCell ref="M6:N6"/>
    <mergeCell ref="G7:L7"/>
    <mergeCell ref="M7:N7"/>
    <mergeCell ref="X7:Z7"/>
    <mergeCell ref="AA7:AH7"/>
  </mergeCells>
  <phoneticPr fontId="3"/>
  <conditionalFormatting sqref="O11:O17">
    <cfRule type="expression" dxfId="25" priority="10" stopIfTrue="1">
      <formula>$N11/$G11&gt;$M11/$F11</formula>
    </cfRule>
  </conditionalFormatting>
  <conditionalFormatting sqref="P10:P17">
    <cfRule type="expression" dxfId="24" priority="1">
      <formula>$Z$10="備考"</formula>
    </cfRule>
  </conditionalFormatting>
  <conditionalFormatting sqref="P13">
    <cfRule type="expression" dxfId="23" priority="2">
      <formula>$Z$10="備考"</formula>
    </cfRule>
  </conditionalFormatting>
  <conditionalFormatting sqref="P10:AH10">
    <cfRule type="expression" dxfId="22" priority="8">
      <formula>$Z$10="備考"</formula>
    </cfRule>
  </conditionalFormatting>
  <conditionalFormatting sqref="P11:AH12 Q13:AH13 P14:AH17">
    <cfRule type="expression" dxfId="21" priority="9">
      <formula>$Z$10="備考"</formula>
    </cfRule>
  </conditionalFormatting>
  <conditionalFormatting sqref="P17:AH17">
    <cfRule type="expression" dxfId="20" priority="5">
      <formula>$Z$10="備考"</formula>
    </cfRule>
    <cfRule type="expression" dxfId="19" priority="6">
      <formula>$Z$10="備考"</formula>
    </cfRule>
  </conditionalFormatting>
  <conditionalFormatting sqref="AH10:AH17">
    <cfRule type="expression" dxfId="18" priority="7">
      <formula>$Z$10="備考"</formula>
    </cfRule>
  </conditionalFormatting>
  <conditionalFormatting sqref="AH17">
    <cfRule type="expression" dxfId="17"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topLeftCell="A20"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01" t="s">
        <v>402</v>
      </c>
      <c r="B2" s="1002"/>
      <c r="C2" s="1003" t="s">
        <v>403</v>
      </c>
      <c r="D2" s="1004"/>
      <c r="E2" s="1004"/>
      <c r="F2" s="1004"/>
      <c r="G2" s="1005"/>
      <c r="H2" s="327"/>
      <c r="I2" s="237"/>
      <c r="J2" s="326"/>
      <c r="K2" s="326"/>
      <c r="L2" s="1006" t="s">
        <v>705</v>
      </c>
      <c r="M2" s="1006"/>
      <c r="N2" s="325" t="s">
        <v>404</v>
      </c>
      <c r="O2" s="237"/>
      <c r="P2" s="237"/>
      <c r="Q2" s="322"/>
      <c r="R2" s="237"/>
      <c r="S2" s="237"/>
      <c r="T2" s="237"/>
      <c r="U2" s="237"/>
      <c r="V2" s="324"/>
      <c r="W2" s="324"/>
      <c r="X2" s="237"/>
      <c r="Y2" s="318"/>
      <c r="Z2" s="237"/>
      <c r="AA2" s="323" t="s">
        <v>103</v>
      </c>
      <c r="AB2" s="237"/>
      <c r="AC2" s="237"/>
      <c r="AD2" s="237"/>
      <c r="AE2" s="237"/>
      <c r="AF2" s="322"/>
      <c r="AG2" s="321"/>
      <c r="AH2" s="320" t="s">
        <v>104</v>
      </c>
      <c r="AI2" s="237"/>
      <c r="AJ2" s="237"/>
      <c r="AK2" s="237"/>
      <c r="AL2" s="237"/>
    </row>
    <row r="3" spans="1:38" ht="4.5" customHeight="1" thickBot="1">
      <c r="A3" s="259"/>
      <c r="B3" s="259"/>
      <c r="C3" s="259"/>
      <c r="D3" s="259"/>
      <c r="E3" s="259"/>
      <c r="F3" s="259"/>
      <c r="G3" s="259"/>
      <c r="H3" s="318"/>
      <c r="I3" s="318"/>
      <c r="J3" s="318"/>
      <c r="K3" s="318"/>
      <c r="L3" s="318"/>
      <c r="M3" s="318"/>
      <c r="N3" s="318"/>
      <c r="O3" s="318"/>
      <c r="P3" s="318"/>
      <c r="Q3" s="318"/>
      <c r="R3" s="217"/>
      <c r="S3" s="318"/>
      <c r="T3" s="318"/>
      <c r="U3" s="318"/>
      <c r="V3" s="318"/>
      <c r="W3" s="318"/>
      <c r="X3" s="318"/>
      <c r="Y3" s="318"/>
      <c r="Z3" s="319"/>
      <c r="AA3" s="217"/>
      <c r="AB3" s="217"/>
      <c r="AC3" s="217"/>
      <c r="AD3" s="318"/>
      <c r="AE3" s="318"/>
      <c r="AF3" s="318"/>
      <c r="AG3" s="318"/>
      <c r="AH3" s="318"/>
      <c r="AI3" s="318"/>
      <c r="AJ3" s="318"/>
      <c r="AK3" s="318"/>
      <c r="AL3" s="318"/>
    </row>
    <row r="4" spans="1:38" ht="13.5" customHeight="1" thickTop="1">
      <c r="A4" s="312" t="s">
        <v>105</v>
      </c>
      <c r="B4" s="311"/>
      <c r="C4" s="310"/>
      <c r="D4" s="912" t="s">
        <v>405</v>
      </c>
      <c r="E4" s="913"/>
      <c r="F4" s="1007"/>
      <c r="G4" s="912" t="s">
        <v>107</v>
      </c>
      <c r="H4" s="913"/>
      <c r="I4" s="913"/>
      <c r="J4" s="913"/>
      <c r="K4" s="913"/>
      <c r="L4" s="913"/>
      <c r="M4" s="913"/>
      <c r="N4" s="913"/>
      <c r="O4" s="913"/>
      <c r="P4" s="913"/>
      <c r="Q4" s="913"/>
      <c r="R4" s="913"/>
      <c r="S4" s="913"/>
      <c r="T4" s="913"/>
      <c r="U4" s="1015" t="s">
        <v>108</v>
      </c>
      <c r="V4" s="913"/>
      <c r="W4" s="1007"/>
      <c r="X4" s="912" t="s">
        <v>109</v>
      </c>
      <c r="Y4" s="913"/>
      <c r="Z4" s="1010"/>
      <c r="AA4" s="317" t="s">
        <v>3</v>
      </c>
      <c r="AB4" s="316"/>
      <c r="AC4" s="316"/>
      <c r="AD4" s="1011" t="s">
        <v>110</v>
      </c>
      <c r="AE4" s="1011"/>
      <c r="AF4" s="1011"/>
      <c r="AG4" s="1011"/>
      <c r="AH4" s="315" t="s">
        <v>111</v>
      </c>
      <c r="AI4" s="217"/>
      <c r="AJ4" s="217"/>
      <c r="AK4" s="217"/>
      <c r="AL4" s="217"/>
    </row>
    <row r="5" spans="1:38" ht="24.75" customHeight="1" thickBot="1">
      <c r="A5" s="314"/>
      <c r="B5" s="313"/>
      <c r="C5" s="306"/>
      <c r="D5" s="1012"/>
      <c r="E5" s="1013"/>
      <c r="F5" s="1014"/>
      <c r="G5" s="1016">
        <f>表紙!D6</f>
        <v>0</v>
      </c>
      <c r="H5" s="1017"/>
      <c r="I5" s="1017"/>
      <c r="J5" s="1017"/>
      <c r="K5" s="1017"/>
      <c r="L5" s="1017"/>
      <c r="M5" s="1017"/>
      <c r="N5" s="1017"/>
      <c r="O5" s="1017"/>
      <c r="P5" s="1017"/>
      <c r="Q5" s="1017"/>
      <c r="R5" s="1017"/>
      <c r="S5" s="1017"/>
      <c r="T5" s="1018"/>
      <c r="U5" s="864">
        <f>表紙!D7</f>
        <v>0</v>
      </c>
      <c r="V5" s="865"/>
      <c r="W5" s="865"/>
      <c r="X5" s="859">
        <f>表紙!D8</f>
        <v>0</v>
      </c>
      <c r="Y5" s="860"/>
      <c r="Z5" s="861"/>
      <c r="AA5" s="233">
        <f>表紙!K4</f>
        <v>0</v>
      </c>
      <c r="AB5" s="144"/>
      <c r="AC5" s="144"/>
      <c r="AD5" s="918">
        <f>表紙!L4</f>
        <v>0</v>
      </c>
      <c r="AE5" s="918"/>
      <c r="AF5" s="918"/>
      <c r="AG5" s="918"/>
      <c r="AH5" s="143">
        <f>表紙!P4</f>
        <v>0</v>
      </c>
      <c r="AI5" s="237"/>
      <c r="AJ5" s="846" t="s">
        <v>112</v>
      </c>
      <c r="AK5" s="846"/>
      <c r="AL5" s="846"/>
    </row>
    <row r="6" spans="1:38" ht="13.5" customHeight="1" thickTop="1">
      <c r="A6" s="312" t="s">
        <v>113</v>
      </c>
      <c r="B6" s="311"/>
      <c r="C6" s="310"/>
      <c r="D6" s="866" t="s">
        <v>356</v>
      </c>
      <c r="E6" s="858"/>
      <c r="F6" s="869"/>
      <c r="G6" s="866" t="s">
        <v>357</v>
      </c>
      <c r="H6" s="858"/>
      <c r="I6" s="858"/>
      <c r="J6" s="858"/>
      <c r="K6" s="858"/>
      <c r="L6" s="858"/>
      <c r="M6" s="930" t="s">
        <v>358</v>
      </c>
      <c r="N6" s="931"/>
      <c r="O6" s="243"/>
      <c r="P6" s="243"/>
      <c r="Q6" s="243"/>
      <c r="R6" s="243"/>
      <c r="S6" s="243"/>
      <c r="T6" s="243"/>
      <c r="U6" s="243"/>
      <c r="V6" s="243"/>
      <c r="W6" s="309"/>
      <c r="X6" s="912" t="s">
        <v>118</v>
      </c>
      <c r="Y6" s="913"/>
      <c r="Z6" s="913"/>
      <c r="AA6" s="993" t="s">
        <v>119</v>
      </c>
      <c r="AB6" s="994"/>
      <c r="AC6" s="994"/>
      <c r="AD6" s="994"/>
      <c r="AE6" s="994"/>
      <c r="AF6" s="994"/>
      <c r="AG6" s="994"/>
      <c r="AH6" s="995"/>
      <c r="AI6" s="217"/>
      <c r="AJ6" s="217"/>
      <c r="AK6" s="217"/>
      <c r="AL6" s="217"/>
    </row>
    <row r="7" spans="1:38" ht="24.75" customHeight="1" thickBot="1">
      <c r="A7" s="308"/>
      <c r="B7" s="307"/>
      <c r="C7" s="306"/>
      <c r="D7" s="987">
        <f>SUM(G7,M7)</f>
        <v>0</v>
      </c>
      <c r="E7" s="988"/>
      <c r="F7" s="1019"/>
      <c r="G7" s="987">
        <f>SUM(M11:M38)</f>
        <v>0</v>
      </c>
      <c r="H7" s="988"/>
      <c r="I7" s="988"/>
      <c r="J7" s="988"/>
      <c r="K7" s="988"/>
      <c r="L7" s="988"/>
      <c r="M7" s="989">
        <f>SUM(N11:N38)</f>
        <v>0</v>
      </c>
      <c r="N7" s="990"/>
      <c r="O7" s="991"/>
      <c r="P7" s="991"/>
      <c r="Q7" s="991"/>
      <c r="R7" s="991"/>
      <c r="S7" s="991"/>
      <c r="T7" s="991"/>
      <c r="U7" s="991"/>
      <c r="V7" s="991"/>
      <c r="W7" s="305"/>
      <c r="X7" s="878">
        <f>表紙!D9</f>
        <v>0</v>
      </c>
      <c r="Y7" s="879"/>
      <c r="Z7" s="879"/>
      <c r="AA7" s="884">
        <f>表紙!D10</f>
        <v>0</v>
      </c>
      <c r="AB7" s="865"/>
      <c r="AC7" s="865"/>
      <c r="AD7" s="865"/>
      <c r="AE7" s="865"/>
      <c r="AF7" s="865"/>
      <c r="AG7" s="865"/>
      <c r="AH7" s="885"/>
      <c r="AI7" s="237"/>
      <c r="AJ7" s="846" t="s">
        <v>120</v>
      </c>
      <c r="AK7" s="846"/>
      <c r="AL7" s="846"/>
    </row>
    <row r="8" spans="1:38" ht="11.25" hidden="1" customHeight="1">
      <c r="A8" s="304"/>
      <c r="B8" s="304"/>
      <c r="C8" s="237"/>
      <c r="D8" s="136" t="str">
        <f>CHOOSE(WEEKDAY(D5),"日","月","火","水","木","金","土")</f>
        <v>土</v>
      </c>
      <c r="E8" s="303"/>
      <c r="F8" s="303"/>
      <c r="G8" s="303"/>
      <c r="H8" s="303"/>
      <c r="I8" s="303"/>
      <c r="J8" s="303"/>
      <c r="K8" s="303"/>
      <c r="L8" s="303"/>
      <c r="M8" s="303"/>
      <c r="N8" s="303"/>
      <c r="O8" s="301"/>
      <c r="P8" s="301"/>
      <c r="Q8" s="302"/>
      <c r="R8" s="302"/>
      <c r="S8" s="302"/>
      <c r="T8" s="302"/>
      <c r="U8" s="302"/>
      <c r="V8" s="301"/>
      <c r="W8" s="301"/>
      <c r="AC8" s="248"/>
      <c r="AD8" s="248"/>
      <c r="AE8" s="248"/>
      <c r="AF8" s="237"/>
      <c r="AG8" s="237"/>
      <c r="AH8" s="237"/>
      <c r="AI8" s="237"/>
      <c r="AJ8" s="237"/>
      <c r="AK8" s="237"/>
      <c r="AL8" s="237"/>
    </row>
    <row r="9" spans="1:38" ht="15.75" customHeight="1" thickBot="1">
      <c r="A9" s="593" t="s">
        <v>406</v>
      </c>
      <c r="B9" s="248"/>
      <c r="C9" s="248"/>
      <c r="D9" s="248"/>
      <c r="E9" s="248"/>
      <c r="F9" s="248"/>
      <c r="G9" s="248"/>
      <c r="H9" s="248"/>
      <c r="I9" s="300"/>
      <c r="J9" s="300"/>
      <c r="K9" s="300"/>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3" t="s">
        <v>359</v>
      </c>
      <c r="B10" s="934"/>
      <c r="C10" s="986" t="s">
        <v>125</v>
      </c>
      <c r="D10" s="934"/>
      <c r="E10" s="299" t="s">
        <v>126</v>
      </c>
      <c r="F10" s="298" t="s">
        <v>127</v>
      </c>
      <c r="G10" s="297" t="s">
        <v>128</v>
      </c>
      <c r="H10" s="295" t="s">
        <v>133</v>
      </c>
      <c r="I10" s="296"/>
      <c r="J10" s="296"/>
      <c r="K10" s="296"/>
      <c r="L10" s="295" t="s">
        <v>130</v>
      </c>
      <c r="M10" s="294" t="s">
        <v>131</v>
      </c>
      <c r="N10" s="293" t="s">
        <v>132</v>
      </c>
      <c r="O10" s="217"/>
      <c r="P10" s="217"/>
      <c r="Q10" s="217"/>
      <c r="R10" s="217"/>
      <c r="S10" s="217"/>
      <c r="T10" s="217"/>
      <c r="U10" s="217"/>
      <c r="V10" s="217"/>
      <c r="W10" s="217"/>
      <c r="X10" s="217"/>
      <c r="Y10" s="217"/>
      <c r="Z10" s="208"/>
      <c r="AA10" s="217"/>
      <c r="AB10" s="217"/>
      <c r="AC10" s="217"/>
      <c r="AD10" s="217"/>
      <c r="AE10" s="217"/>
      <c r="AF10" s="217"/>
      <c r="AG10" s="217"/>
      <c r="AH10" s="217"/>
      <c r="AJ10" s="217"/>
      <c r="AK10" s="217"/>
      <c r="AL10" s="217"/>
    </row>
    <row r="11" spans="1:38" ht="15.75" customHeight="1">
      <c r="A11" s="996" t="s">
        <v>407</v>
      </c>
      <c r="B11" s="997"/>
      <c r="C11" s="984">
        <v>43020</v>
      </c>
      <c r="D11" s="985"/>
      <c r="E11" s="460" t="s">
        <v>694</v>
      </c>
      <c r="F11" s="257">
        <v>3215</v>
      </c>
      <c r="G11" s="256">
        <v>2230</v>
      </c>
      <c r="H11" s="292" t="s">
        <v>408</v>
      </c>
      <c r="I11" s="291"/>
      <c r="J11" s="291"/>
      <c r="K11" s="291"/>
      <c r="L11" s="693">
        <f>SUM(M11,N11)</f>
        <v>0</v>
      </c>
      <c r="M11" s="290"/>
      <c r="N11" s="289"/>
      <c r="O11" s="209" t="s">
        <v>137</v>
      </c>
      <c r="P11" s="248"/>
      <c r="Q11" s="456"/>
      <c r="R11" s="248"/>
      <c r="S11" s="217"/>
      <c r="T11" s="208"/>
      <c r="U11" s="207"/>
      <c r="V11" s="207"/>
      <c r="W11" s="213"/>
      <c r="X11" s="213"/>
      <c r="Y11" s="212"/>
      <c r="Z11" s="263"/>
      <c r="AA11" s="263"/>
      <c r="AB11" s="287"/>
      <c r="AC11" s="278"/>
      <c r="AD11" s="278"/>
      <c r="AE11" s="278"/>
      <c r="AF11" s="274"/>
      <c r="AG11" s="274"/>
      <c r="AH11" s="274"/>
      <c r="AI11" s="288"/>
      <c r="AJ11" s="259"/>
      <c r="AK11" s="217"/>
      <c r="AL11" s="217"/>
    </row>
    <row r="12" spans="1:38" ht="15.75" customHeight="1">
      <c r="A12" s="972"/>
      <c r="B12" s="973"/>
      <c r="C12" s="999">
        <v>43030</v>
      </c>
      <c r="D12" s="1000"/>
      <c r="E12" s="717" t="s">
        <v>409</v>
      </c>
      <c r="F12" s="967" t="s">
        <v>689</v>
      </c>
      <c r="G12" s="968"/>
      <c r="H12" s="968"/>
      <c r="I12" s="968"/>
      <c r="J12" s="968"/>
      <c r="K12" s="968"/>
      <c r="L12" s="968"/>
      <c r="M12" s="968"/>
      <c r="N12" s="969"/>
      <c r="O12" s="209" t="s">
        <v>137</v>
      </c>
      <c r="P12" s="248"/>
      <c r="Q12" s="456"/>
      <c r="R12" s="248"/>
      <c r="S12" s="217"/>
      <c r="T12" s="208"/>
      <c r="U12" s="207"/>
      <c r="V12" s="207"/>
      <c r="W12" s="213"/>
      <c r="X12" s="213"/>
      <c r="Y12" s="212"/>
      <c r="Z12" s="263"/>
      <c r="AA12" s="263"/>
      <c r="AB12" s="287"/>
      <c r="AC12" s="278"/>
      <c r="AD12" s="278"/>
      <c r="AE12" s="278"/>
      <c r="AF12" s="274"/>
      <c r="AG12" s="274"/>
      <c r="AH12" s="274"/>
      <c r="AI12" s="288"/>
      <c r="AJ12" s="259"/>
      <c r="AK12" s="217"/>
      <c r="AL12" s="217"/>
    </row>
    <row r="13" spans="1:38" ht="15.75" customHeight="1">
      <c r="A13" s="972"/>
      <c r="B13" s="973"/>
      <c r="C13" s="978">
        <v>43050</v>
      </c>
      <c r="D13" s="979"/>
      <c r="E13" s="358" t="s">
        <v>274</v>
      </c>
      <c r="F13" s="257">
        <v>3330</v>
      </c>
      <c r="G13" s="256">
        <v>3190</v>
      </c>
      <c r="H13" s="277" t="s">
        <v>410</v>
      </c>
      <c r="I13" s="276"/>
      <c r="J13" s="276"/>
      <c r="K13" s="276"/>
      <c r="L13" s="281">
        <f t="shared" ref="L13:L15" si="0">SUM(M13,N13)</f>
        <v>0</v>
      </c>
      <c r="M13" s="254"/>
      <c r="N13" s="268"/>
      <c r="O13" s="209" t="s">
        <v>137</v>
      </c>
      <c r="P13" s="248"/>
      <c r="Q13" s="456"/>
      <c r="R13" s="248"/>
      <c r="S13" s="217"/>
      <c r="T13" s="208"/>
      <c r="U13" s="207"/>
      <c r="V13" s="207"/>
      <c r="W13" s="213"/>
      <c r="X13" s="213"/>
      <c r="Y13" s="212"/>
      <c r="Z13" s="263"/>
      <c r="AA13" s="263"/>
      <c r="AB13" s="287"/>
      <c r="AC13" s="278"/>
      <c r="AD13" s="278"/>
      <c r="AE13" s="278"/>
      <c r="AF13" s="274"/>
      <c r="AG13" s="274"/>
      <c r="AH13" s="274"/>
      <c r="AI13" s="288"/>
      <c r="AJ13" s="259"/>
      <c r="AK13" s="217"/>
      <c r="AL13" s="217"/>
    </row>
    <row r="14" spans="1:38" ht="15.75" customHeight="1">
      <c r="A14" s="972"/>
      <c r="B14" s="973"/>
      <c r="C14" s="978">
        <v>43060</v>
      </c>
      <c r="D14" s="979"/>
      <c r="E14" s="358" t="s">
        <v>411</v>
      </c>
      <c r="F14" s="257">
        <v>2605</v>
      </c>
      <c r="G14" s="256">
        <v>2390</v>
      </c>
      <c r="H14" s="277" t="s">
        <v>412</v>
      </c>
      <c r="I14" s="276"/>
      <c r="J14" s="276"/>
      <c r="K14" s="276"/>
      <c r="L14" s="281">
        <f t="shared" si="0"/>
        <v>0</v>
      </c>
      <c r="M14" s="254"/>
      <c r="N14" s="268"/>
      <c r="O14" s="209" t="s">
        <v>137</v>
      </c>
      <c r="P14" s="248"/>
      <c r="Q14" s="456"/>
      <c r="R14" s="248"/>
      <c r="S14" s="217"/>
      <c r="T14" s="208"/>
      <c r="U14" s="207"/>
      <c r="V14" s="207"/>
      <c r="W14" s="213"/>
      <c r="X14" s="213"/>
      <c r="Y14" s="212"/>
      <c r="Z14" s="263"/>
      <c r="AA14" s="263"/>
      <c r="AB14" s="287"/>
      <c r="AC14" s="278"/>
      <c r="AD14" s="278"/>
      <c r="AE14" s="278"/>
      <c r="AF14" s="274"/>
      <c r="AG14" s="274"/>
      <c r="AH14" s="274"/>
      <c r="AI14" s="288"/>
      <c r="AJ14" s="259"/>
      <c r="AK14" s="217"/>
      <c r="AL14" s="217"/>
    </row>
    <row r="15" spans="1:38" ht="15.75" customHeight="1">
      <c r="A15" s="972"/>
      <c r="B15" s="973"/>
      <c r="C15" s="978">
        <v>43070</v>
      </c>
      <c r="D15" s="979"/>
      <c r="E15" s="358" t="s">
        <v>413</v>
      </c>
      <c r="F15" s="257">
        <v>1315</v>
      </c>
      <c r="G15" s="256">
        <v>1795</v>
      </c>
      <c r="H15" s="277" t="s">
        <v>414</v>
      </c>
      <c r="I15" s="276"/>
      <c r="J15" s="276"/>
      <c r="K15" s="276"/>
      <c r="L15" s="281">
        <f t="shared" si="0"/>
        <v>0</v>
      </c>
      <c r="M15" s="254"/>
      <c r="N15" s="268"/>
      <c r="O15" s="209" t="s">
        <v>137</v>
      </c>
      <c r="P15" s="248"/>
      <c r="Q15" s="456"/>
      <c r="R15" s="248"/>
      <c r="S15" s="217"/>
      <c r="T15" s="208"/>
      <c r="U15" s="207"/>
      <c r="V15" s="207"/>
      <c r="W15" s="213"/>
      <c r="X15" s="213"/>
      <c r="Y15" s="212"/>
      <c r="Z15" s="263"/>
      <c r="AA15" s="263"/>
      <c r="AB15" s="287"/>
      <c r="AC15" s="278"/>
      <c r="AD15" s="278"/>
      <c r="AE15" s="278"/>
      <c r="AF15" s="274"/>
      <c r="AG15" s="274"/>
      <c r="AH15" s="274"/>
      <c r="AI15" s="288"/>
      <c r="AJ15" s="259"/>
      <c r="AK15" s="217"/>
      <c r="AL15" s="217"/>
    </row>
    <row r="16" spans="1:38" ht="15.75" customHeight="1">
      <c r="A16" s="972"/>
      <c r="B16" s="973"/>
      <c r="C16" s="980">
        <v>43080</v>
      </c>
      <c r="D16" s="981"/>
      <c r="E16" s="250" t="s">
        <v>415</v>
      </c>
      <c r="F16" s="905" t="s">
        <v>416</v>
      </c>
      <c r="G16" s="905"/>
      <c r="H16" s="905"/>
      <c r="I16" s="905"/>
      <c r="J16" s="905"/>
      <c r="K16" s="905"/>
      <c r="L16" s="905"/>
      <c r="M16" s="905"/>
      <c r="N16" s="906"/>
      <c r="O16" s="209" t="s">
        <v>137</v>
      </c>
      <c r="P16" s="248"/>
      <c r="Q16" s="456"/>
      <c r="R16" s="248"/>
      <c r="S16" s="217"/>
      <c r="T16" s="208"/>
      <c r="U16" s="207"/>
      <c r="V16" s="207"/>
      <c r="W16" s="213"/>
      <c r="X16" s="213"/>
      <c r="Y16" s="212"/>
      <c r="Z16" s="263"/>
      <c r="AA16" s="263"/>
      <c r="AB16" s="287"/>
      <c r="AC16" s="278"/>
      <c r="AD16" s="278"/>
      <c r="AE16" s="278"/>
      <c r="AF16" s="274"/>
      <c r="AG16" s="274"/>
      <c r="AH16" s="274"/>
      <c r="AI16" s="288"/>
      <c r="AJ16" s="259"/>
      <c r="AK16" s="217"/>
      <c r="AL16" s="217"/>
    </row>
    <row r="17" spans="1:67" ht="15.75" customHeight="1">
      <c r="A17" s="972"/>
      <c r="B17" s="973"/>
      <c r="C17" s="978">
        <v>43100</v>
      </c>
      <c r="D17" s="979"/>
      <c r="E17" s="358" t="s">
        <v>417</v>
      </c>
      <c r="F17" s="257">
        <v>2210</v>
      </c>
      <c r="G17" s="256">
        <v>1000</v>
      </c>
      <c r="H17" s="277" t="s">
        <v>418</v>
      </c>
      <c r="I17" s="276"/>
      <c r="J17" s="276"/>
      <c r="K17" s="276"/>
      <c r="L17" s="281">
        <f t="shared" ref="L17:L38" si="1">SUM(M17,N17)</f>
        <v>0</v>
      </c>
      <c r="M17" s="254"/>
      <c r="N17" s="253"/>
      <c r="O17" s="209" t="s">
        <v>137</v>
      </c>
      <c r="P17" s="248"/>
      <c r="Q17" s="682"/>
      <c r="R17" s="248"/>
      <c r="S17" s="217"/>
      <c r="T17" s="208"/>
      <c r="U17" s="207"/>
      <c r="V17" s="207"/>
      <c r="W17" s="213"/>
      <c r="X17" s="213"/>
      <c r="Y17" s="212"/>
      <c r="Z17" s="683"/>
      <c r="AA17" s="263"/>
      <c r="AB17" s="287"/>
      <c r="AC17" s="278"/>
      <c r="AD17" s="278"/>
      <c r="AE17" s="278"/>
      <c r="AF17" s="274"/>
      <c r="AG17" s="274"/>
      <c r="AH17" s="274"/>
      <c r="AI17" s="244"/>
      <c r="AJ17" s="259"/>
      <c r="AK17" s="217"/>
      <c r="AL17" s="217"/>
    </row>
    <row r="18" spans="1:67" ht="15.75" customHeight="1">
      <c r="A18" s="972"/>
      <c r="B18" s="973"/>
      <c r="C18" s="978">
        <v>43110</v>
      </c>
      <c r="D18" s="979"/>
      <c r="E18" s="358" t="s">
        <v>419</v>
      </c>
      <c r="F18" s="257">
        <v>1440</v>
      </c>
      <c r="G18" s="256">
        <v>1980</v>
      </c>
      <c r="H18" s="277" t="s">
        <v>420</v>
      </c>
      <c r="I18" s="276"/>
      <c r="J18" s="276"/>
      <c r="K18" s="276"/>
      <c r="L18" s="281">
        <f t="shared" si="1"/>
        <v>0</v>
      </c>
      <c r="M18" s="254"/>
      <c r="N18" s="268"/>
      <c r="O18" s="209" t="s">
        <v>137</v>
      </c>
      <c r="P18" s="248"/>
      <c r="Q18"/>
      <c r="R18"/>
      <c r="S18"/>
      <c r="T18"/>
      <c r="U18"/>
      <c r="V18"/>
      <c r="W18"/>
      <c r="X18"/>
      <c r="Y18"/>
      <c r="Z18"/>
      <c r="AA18" s="263"/>
      <c r="AB18" s="287"/>
      <c r="AC18" s="278"/>
      <c r="AD18" s="278"/>
      <c r="AE18" s="278"/>
      <c r="AF18" s="274"/>
      <c r="AG18" s="274"/>
      <c r="AH18" s="274"/>
      <c r="AI18" s="244"/>
      <c r="AJ18" s="259"/>
      <c r="AK18" s="217"/>
      <c r="AL18" s="217"/>
    </row>
    <row r="19" spans="1:67" ht="15.75" customHeight="1">
      <c r="A19" s="972"/>
      <c r="B19" s="973"/>
      <c r="C19" s="978">
        <v>43120</v>
      </c>
      <c r="D19" s="979"/>
      <c r="E19" s="358" t="s">
        <v>421</v>
      </c>
      <c r="F19" s="257">
        <v>2515</v>
      </c>
      <c r="G19" s="691">
        <v>0</v>
      </c>
      <c r="H19" s="277" t="s">
        <v>422</v>
      </c>
      <c r="I19" s="276"/>
      <c r="J19" s="276"/>
      <c r="K19" s="276"/>
      <c r="L19" s="281">
        <f t="shared" si="1"/>
        <v>0</v>
      </c>
      <c r="M19" s="254"/>
      <c r="N19" s="684"/>
      <c r="O19" s="209" t="s">
        <v>137</v>
      </c>
      <c r="P19" s="248"/>
      <c r="Q19" s="682" t="s">
        <v>423</v>
      </c>
      <c r="R19" s="248"/>
      <c r="S19" s="217"/>
      <c r="T19" s="208"/>
      <c r="U19" s="207"/>
      <c r="V19" s="207"/>
      <c r="W19" s="213"/>
      <c r="X19" s="213"/>
      <c r="Y19" s="208"/>
      <c r="Z19" s="683"/>
      <c r="AA19" s="263"/>
      <c r="AB19" s="278"/>
      <c r="AC19" s="278"/>
      <c r="AD19" s="278"/>
      <c r="AE19" s="278"/>
      <c r="AF19" s="278"/>
      <c r="AG19" s="278"/>
      <c r="AH19" s="278"/>
      <c r="AI19" s="217"/>
      <c r="AJ19" s="259"/>
      <c r="AK19" s="217"/>
      <c r="AL19" s="217"/>
    </row>
    <row r="20" spans="1:67" ht="15.75" customHeight="1">
      <c r="A20" s="972"/>
      <c r="B20" s="973"/>
      <c r="C20" s="978">
        <v>43130</v>
      </c>
      <c r="D20" s="979"/>
      <c r="E20" s="358" t="s">
        <v>424</v>
      </c>
      <c r="F20" s="257">
        <v>2420</v>
      </c>
      <c r="G20" s="256">
        <v>1200</v>
      </c>
      <c r="H20" s="277" t="s">
        <v>425</v>
      </c>
      <c r="I20" s="276"/>
      <c r="J20" s="276"/>
      <c r="K20" s="276"/>
      <c r="L20" s="281">
        <f t="shared" si="1"/>
        <v>0</v>
      </c>
      <c r="M20" s="254"/>
      <c r="N20" s="253"/>
      <c r="O20" s="209" t="s">
        <v>137</v>
      </c>
      <c r="P20" s="248"/>
      <c r="Q20" s="456"/>
      <c r="R20" s="248"/>
      <c r="S20" s="217"/>
      <c r="T20" s="208"/>
      <c r="U20" s="207"/>
      <c r="V20" s="207"/>
      <c r="W20" s="213"/>
      <c r="X20" s="213"/>
      <c r="Y20" s="208"/>
      <c r="Z20" s="263"/>
      <c r="AA20" s="263"/>
      <c r="AB20" s="278"/>
      <c r="AC20" s="278"/>
      <c r="AD20" s="278"/>
      <c r="AE20" s="278"/>
      <c r="AF20" s="278"/>
      <c r="AG20" s="278"/>
      <c r="AH20" s="278"/>
      <c r="AI20" s="217"/>
      <c r="AJ20" s="259"/>
      <c r="AK20" s="217"/>
      <c r="AL20" s="217"/>
    </row>
    <row r="21" spans="1:67" ht="15.75" customHeight="1">
      <c r="A21" s="972"/>
      <c r="B21" s="973"/>
      <c r="C21" s="978">
        <v>43140</v>
      </c>
      <c r="D21" s="979"/>
      <c r="E21" s="358" t="s">
        <v>426</v>
      </c>
      <c r="F21" s="257">
        <v>2395</v>
      </c>
      <c r="G21" s="256">
        <v>2250</v>
      </c>
      <c r="H21" s="277" t="s">
        <v>427</v>
      </c>
      <c r="I21" s="276"/>
      <c r="J21" s="276"/>
      <c r="K21" s="276"/>
      <c r="L21" s="281">
        <f t="shared" si="1"/>
        <v>0</v>
      </c>
      <c r="M21" s="254"/>
      <c r="N21" s="253"/>
      <c r="O21" s="209" t="s">
        <v>137</v>
      </c>
      <c r="P21" s="248"/>
      <c r="Q21" s="456"/>
      <c r="R21" s="248"/>
      <c r="S21" s="457"/>
      <c r="T21" s="286"/>
      <c r="U21" s="207"/>
      <c r="V21" s="207"/>
      <c r="W21" s="213"/>
      <c r="X21" s="213"/>
      <c r="Y21" s="285"/>
      <c r="Z21" s="263"/>
      <c r="AA21" s="263"/>
      <c r="AB21" s="278"/>
      <c r="AC21" s="278"/>
      <c r="AD21" s="278"/>
      <c r="AE21" s="278"/>
      <c r="AF21" s="278"/>
      <c r="AG21" s="284"/>
      <c r="AH21" s="278"/>
      <c r="AI21" s="217"/>
      <c r="AJ21" s="259"/>
      <c r="AK21" s="217"/>
      <c r="AL21" s="217"/>
    </row>
    <row r="22" spans="1:67" ht="15.75" customHeight="1">
      <c r="A22" s="972"/>
      <c r="B22" s="973"/>
      <c r="C22" s="976">
        <v>43150</v>
      </c>
      <c r="D22" s="977"/>
      <c r="E22" s="358" t="s">
        <v>428</v>
      </c>
      <c r="F22" s="257">
        <v>2345</v>
      </c>
      <c r="G22" s="256">
        <v>2950</v>
      </c>
      <c r="H22" s="283" t="s">
        <v>429</v>
      </c>
      <c r="I22" s="272"/>
      <c r="J22" s="272"/>
      <c r="K22" s="272"/>
      <c r="L22" s="282">
        <f t="shared" si="1"/>
        <v>0</v>
      </c>
      <c r="M22" s="269"/>
      <c r="N22" s="268"/>
      <c r="O22" s="209" t="s">
        <v>137</v>
      </c>
      <c r="P22" s="248"/>
      <c r="Q22" s="456"/>
      <c r="R22" s="248"/>
      <c r="S22" s="217"/>
      <c r="T22" s="208"/>
      <c r="U22" s="207"/>
      <c r="V22" s="207"/>
      <c r="W22" s="213"/>
      <c r="X22" s="213"/>
      <c r="Y22" s="208"/>
      <c r="Z22" s="263"/>
      <c r="AA22" s="263"/>
      <c r="AB22" s="278"/>
      <c r="AC22" s="278"/>
      <c r="AD22" s="278"/>
      <c r="AE22" s="278"/>
      <c r="AF22" s="278"/>
      <c r="AG22" s="278"/>
      <c r="AH22" s="278"/>
      <c r="AI22" s="217"/>
      <c r="AJ22" s="259"/>
      <c r="AK22" s="217"/>
      <c r="AL22" s="217"/>
    </row>
    <row r="23" spans="1:67" ht="15.75" customHeight="1">
      <c r="A23" s="972"/>
      <c r="B23" s="973"/>
      <c r="C23" s="978">
        <v>43160</v>
      </c>
      <c r="D23" s="979"/>
      <c r="E23" s="358" t="s">
        <v>430</v>
      </c>
      <c r="F23" s="257">
        <v>1950</v>
      </c>
      <c r="G23" s="256">
        <v>960</v>
      </c>
      <c r="H23" s="277" t="s">
        <v>431</v>
      </c>
      <c r="I23" s="276"/>
      <c r="J23" s="276"/>
      <c r="K23" s="276"/>
      <c r="L23" s="281">
        <f t="shared" si="1"/>
        <v>0</v>
      </c>
      <c r="M23" s="254"/>
      <c r="N23" s="268"/>
      <c r="O23" s="209" t="s">
        <v>137</v>
      </c>
      <c r="P23" s="248"/>
      <c r="Q23" s="456"/>
      <c r="R23" s="248"/>
      <c r="S23" s="217"/>
      <c r="T23" s="208"/>
      <c r="U23" s="207"/>
      <c r="V23" s="207"/>
      <c r="W23" s="213"/>
      <c r="X23" s="213"/>
      <c r="Y23" s="208"/>
      <c r="Z23" s="263"/>
      <c r="AA23" s="263"/>
      <c r="AB23" s="278"/>
      <c r="AC23" s="278"/>
      <c r="AD23" s="278"/>
      <c r="AE23" s="278"/>
      <c r="AF23" s="278"/>
      <c r="AG23" s="278"/>
      <c r="AH23" s="278"/>
      <c r="AI23" s="217"/>
      <c r="AJ23" s="259"/>
      <c r="AK23" s="217"/>
      <c r="AL23" s="217"/>
      <c r="BE23" s="237"/>
      <c r="BF23" s="237"/>
      <c r="BG23" s="237"/>
      <c r="BH23" s="237"/>
      <c r="BI23" s="237"/>
      <c r="BJ23" s="237"/>
      <c r="BK23" s="237"/>
      <c r="BL23" s="237"/>
      <c r="BM23" s="237"/>
      <c r="BN23" s="237"/>
      <c r="BO23" s="237"/>
    </row>
    <row r="24" spans="1:67" ht="15.75" customHeight="1">
      <c r="A24" s="972"/>
      <c r="B24" s="973"/>
      <c r="C24" s="978">
        <v>43170</v>
      </c>
      <c r="D24" s="979"/>
      <c r="E24" s="358" t="s">
        <v>432</v>
      </c>
      <c r="F24" s="257">
        <v>2140</v>
      </c>
      <c r="G24" s="256">
        <v>1630</v>
      </c>
      <c r="H24" s="277" t="s">
        <v>433</v>
      </c>
      <c r="I24" s="276"/>
      <c r="J24" s="276"/>
      <c r="K24" s="276"/>
      <c r="L24" s="281">
        <f t="shared" si="1"/>
        <v>0</v>
      </c>
      <c r="M24" s="254"/>
      <c r="N24" s="268"/>
      <c r="O24" s="209" t="s">
        <v>137</v>
      </c>
      <c r="P24" s="248"/>
      <c r="Q24" s="456"/>
      <c r="R24" s="248"/>
      <c r="S24" s="217"/>
      <c r="T24" s="208"/>
      <c r="U24" s="207"/>
      <c r="V24" s="207"/>
      <c r="W24" s="213"/>
      <c r="X24" s="213"/>
      <c r="Y24" s="208"/>
      <c r="Z24" s="263"/>
      <c r="AA24" s="263"/>
      <c r="AB24" s="278"/>
      <c r="AC24" s="278"/>
      <c r="AD24" s="278"/>
      <c r="AE24" s="278"/>
      <c r="AF24" s="278"/>
      <c r="AG24" s="278"/>
      <c r="AH24" s="278"/>
      <c r="AI24" s="217"/>
      <c r="AJ24" s="259"/>
      <c r="AK24" s="217"/>
      <c r="AL24" s="217"/>
      <c r="BE24" s="237"/>
      <c r="BF24" s="237"/>
      <c r="BG24" s="237"/>
      <c r="BH24" s="237"/>
      <c r="BI24" s="237"/>
      <c r="BJ24" s="237"/>
      <c r="BK24" s="237"/>
      <c r="BL24" s="237"/>
      <c r="BM24" s="237"/>
      <c r="BN24" s="237"/>
      <c r="BO24" s="237"/>
    </row>
    <row r="25" spans="1:67" ht="15.75" customHeight="1">
      <c r="A25" s="972"/>
      <c r="B25" s="973"/>
      <c r="C25" s="978">
        <v>43180</v>
      </c>
      <c r="D25" s="979"/>
      <c r="E25" s="358" t="s">
        <v>434</v>
      </c>
      <c r="F25" s="257">
        <v>6070</v>
      </c>
      <c r="G25" s="256">
        <v>2855</v>
      </c>
      <c r="H25" s="277" t="s">
        <v>435</v>
      </c>
      <c r="I25" s="276"/>
      <c r="J25" s="276"/>
      <c r="K25" s="276"/>
      <c r="L25" s="281">
        <f t="shared" si="1"/>
        <v>0</v>
      </c>
      <c r="M25" s="254"/>
      <c r="N25" s="268"/>
      <c r="O25" s="209" t="s">
        <v>137</v>
      </c>
      <c r="P25" s="248"/>
      <c r="Q25" s="456"/>
      <c r="R25" s="248"/>
      <c r="S25" s="217"/>
      <c r="T25" s="208"/>
      <c r="U25" s="207"/>
      <c r="V25" s="207"/>
      <c r="W25" s="213"/>
      <c r="X25" s="213"/>
      <c r="Y25" s="208"/>
      <c r="Z25" s="263"/>
      <c r="AA25" s="263"/>
      <c r="AB25" s="278"/>
      <c r="AC25" s="278"/>
      <c r="AD25" s="278"/>
      <c r="AE25" s="278"/>
      <c r="AF25" s="278"/>
      <c r="AG25" s="278"/>
      <c r="AH25" s="278"/>
      <c r="AI25" s="217"/>
      <c r="AJ25" s="259"/>
      <c r="AK25" s="217"/>
      <c r="AL25" s="217"/>
      <c r="BE25" s="237"/>
      <c r="BF25" s="237"/>
      <c r="BG25" s="237"/>
      <c r="BH25" s="237"/>
      <c r="BI25" s="237"/>
      <c r="BJ25" s="237"/>
      <c r="BK25" s="237"/>
      <c r="BL25" s="237"/>
      <c r="BM25" s="237"/>
      <c r="BN25" s="237"/>
      <c r="BO25" s="237"/>
    </row>
    <row r="26" spans="1:67" ht="15.75" customHeight="1">
      <c r="A26" s="972"/>
      <c r="B26" s="973"/>
      <c r="C26" s="978">
        <v>43190</v>
      </c>
      <c r="D26" s="979"/>
      <c r="E26" s="358" t="s">
        <v>436</v>
      </c>
      <c r="F26" s="257">
        <v>3410</v>
      </c>
      <c r="G26" s="256">
        <v>3505</v>
      </c>
      <c r="H26" s="277" t="s">
        <v>437</v>
      </c>
      <c r="I26" s="276"/>
      <c r="J26" s="276"/>
      <c r="K26" s="276"/>
      <c r="L26" s="281">
        <f t="shared" si="1"/>
        <v>0</v>
      </c>
      <c r="M26" s="254"/>
      <c r="N26" s="268"/>
      <c r="O26" s="209" t="s">
        <v>137</v>
      </c>
      <c r="P26" s="248"/>
      <c r="Q26" s="456"/>
      <c r="R26" s="248"/>
      <c r="S26" s="217"/>
      <c r="T26" s="208"/>
      <c r="U26" s="207"/>
      <c r="V26" s="207"/>
      <c r="W26" s="213"/>
      <c r="X26" s="213"/>
      <c r="Y26" s="208"/>
      <c r="Z26" s="263"/>
      <c r="AA26" s="263"/>
      <c r="AB26" s="278"/>
      <c r="AC26" s="278"/>
      <c r="AD26" s="278"/>
      <c r="AE26" s="278"/>
      <c r="AF26" s="278"/>
      <c r="AG26" s="278"/>
      <c r="AH26" s="278"/>
      <c r="AI26" s="217"/>
      <c r="AJ26" s="259"/>
      <c r="AK26" s="217"/>
      <c r="AL26" s="217"/>
      <c r="BE26" s="52"/>
      <c r="BF26" s="52"/>
      <c r="BG26" s="52"/>
      <c r="BH26" s="52"/>
      <c r="BI26" s="52"/>
      <c r="BJ26" s="52"/>
      <c r="BK26" s="52"/>
      <c r="BL26" s="237"/>
      <c r="BM26" s="237"/>
      <c r="BN26" s="237"/>
      <c r="BO26" s="237"/>
    </row>
    <row r="27" spans="1:67" ht="15.75" customHeight="1">
      <c r="A27" s="972"/>
      <c r="B27" s="973"/>
      <c r="C27" s="998">
        <v>43200</v>
      </c>
      <c r="D27" s="978"/>
      <c r="E27" s="358" t="s">
        <v>438</v>
      </c>
      <c r="F27" s="257">
        <v>770</v>
      </c>
      <c r="G27" s="256">
        <v>120</v>
      </c>
      <c r="H27" s="280" t="s">
        <v>439</v>
      </c>
      <c r="I27" s="279"/>
      <c r="J27" s="279"/>
      <c r="K27" s="279"/>
      <c r="L27" s="255">
        <f t="shared" si="1"/>
        <v>0</v>
      </c>
      <c r="M27" s="254"/>
      <c r="N27" s="253"/>
      <c r="O27" s="209" t="s">
        <v>137</v>
      </c>
      <c r="P27" s="248"/>
      <c r="Q27" s="456"/>
      <c r="R27" s="248"/>
      <c r="S27" s="217"/>
      <c r="T27" s="208"/>
      <c r="U27" s="207"/>
      <c r="V27" s="207"/>
      <c r="W27" s="213"/>
      <c r="X27" s="213"/>
      <c r="Y27" s="208"/>
      <c r="Z27" s="263"/>
      <c r="AA27" s="263"/>
      <c r="AB27" s="278"/>
      <c r="AC27" s="278"/>
      <c r="AD27" s="278"/>
      <c r="AE27" s="278"/>
      <c r="AF27" s="278"/>
      <c r="AG27" s="278"/>
      <c r="AH27" s="278"/>
      <c r="AI27" s="217"/>
      <c r="AJ27" s="259"/>
      <c r="AK27" s="217"/>
      <c r="AL27" s="217"/>
      <c r="BE27" s="237"/>
      <c r="BF27" s="237"/>
      <c r="BG27" s="237"/>
      <c r="BH27" s="237"/>
      <c r="BI27" s="237"/>
      <c r="BJ27" s="237"/>
      <c r="BK27" s="237"/>
      <c r="BL27" s="237"/>
      <c r="BM27" s="237"/>
      <c r="BN27" s="237"/>
      <c r="BO27" s="237"/>
    </row>
    <row r="28" spans="1:67" ht="15.75" customHeight="1">
      <c r="A28" s="972"/>
      <c r="B28" s="973"/>
      <c r="C28" s="998">
        <v>43300</v>
      </c>
      <c r="D28" s="978"/>
      <c r="E28" s="358" t="s">
        <v>440</v>
      </c>
      <c r="F28" s="257">
        <v>1315</v>
      </c>
      <c r="G28" s="256">
        <v>1105</v>
      </c>
      <c r="H28" s="277" t="s">
        <v>441</v>
      </c>
      <c r="I28" s="276"/>
      <c r="J28" s="276"/>
      <c r="K28" s="275"/>
      <c r="L28" s="255">
        <f t="shared" si="1"/>
        <v>0</v>
      </c>
      <c r="M28" s="254"/>
      <c r="N28" s="253"/>
      <c r="O28" s="209" t="s">
        <v>137</v>
      </c>
      <c r="P28" s="248"/>
      <c r="Q28" s="456"/>
      <c r="R28" s="248"/>
      <c r="S28" s="217"/>
      <c r="T28" s="208"/>
      <c r="U28" s="266"/>
      <c r="V28" s="267"/>
      <c r="W28" s="264"/>
      <c r="X28" s="264"/>
      <c r="Y28" s="208"/>
      <c r="Z28" s="263"/>
      <c r="AA28" s="263"/>
      <c r="AB28" s="263"/>
      <c r="AC28" s="263"/>
      <c r="AD28" s="263"/>
      <c r="AE28" s="263"/>
      <c r="AF28" s="262"/>
      <c r="AG28" s="274"/>
      <c r="AH28" s="274"/>
      <c r="AI28" s="217"/>
      <c r="AJ28" s="259"/>
      <c r="AK28" s="217"/>
      <c r="AL28" s="217"/>
      <c r="BE28" s="237"/>
      <c r="BF28" s="237"/>
      <c r="BG28" s="237"/>
      <c r="BH28" s="237"/>
      <c r="BI28" s="237"/>
      <c r="BJ28" s="237"/>
      <c r="BK28" s="237"/>
      <c r="BL28" s="237"/>
      <c r="BM28" s="237"/>
      <c r="BN28" s="237"/>
      <c r="BO28" s="237"/>
    </row>
    <row r="29" spans="1:67" ht="15.75" customHeight="1">
      <c r="A29" s="972"/>
      <c r="B29" s="973"/>
      <c r="C29" s="998">
        <v>43400</v>
      </c>
      <c r="D29" s="978"/>
      <c r="E29" s="358" t="s">
        <v>442</v>
      </c>
      <c r="F29" s="257">
        <v>4355</v>
      </c>
      <c r="G29" s="256">
        <v>1120</v>
      </c>
      <c r="H29" s="277" t="s">
        <v>443</v>
      </c>
      <c r="I29" s="276"/>
      <c r="J29" s="276"/>
      <c r="K29" s="275"/>
      <c r="L29" s="255">
        <f t="shared" si="1"/>
        <v>0</v>
      </c>
      <c r="M29" s="254"/>
      <c r="N29" s="253"/>
      <c r="O29" s="209" t="s">
        <v>137</v>
      </c>
      <c r="P29" s="248"/>
      <c r="Q29" s="456"/>
      <c r="R29" s="248"/>
      <c r="S29" s="217"/>
      <c r="T29" s="208"/>
      <c r="U29" s="266"/>
      <c r="V29" s="267"/>
      <c r="W29" s="264"/>
      <c r="X29" s="264"/>
      <c r="Y29" s="208"/>
      <c r="Z29" s="263"/>
      <c r="AA29" s="263"/>
      <c r="AB29" s="263"/>
      <c r="AC29" s="263"/>
      <c r="AD29" s="263"/>
      <c r="AE29" s="263"/>
      <c r="AF29" s="262"/>
      <c r="AG29" s="274"/>
      <c r="AH29" s="274"/>
      <c r="AI29" s="217"/>
      <c r="AJ29" s="259"/>
      <c r="AK29" s="217"/>
      <c r="AL29" s="217"/>
      <c r="BE29" s="237"/>
      <c r="BF29" s="237"/>
      <c r="BG29" s="237"/>
      <c r="BH29" s="237"/>
      <c r="BI29" s="237"/>
      <c r="BJ29" s="237"/>
      <c r="BK29" s="237"/>
      <c r="BL29" s="237"/>
      <c r="BM29" s="237"/>
      <c r="BN29" s="237"/>
      <c r="BO29" s="237"/>
    </row>
    <row r="30" spans="1:67" ht="15.75" customHeight="1">
      <c r="A30" s="972"/>
      <c r="B30" s="973"/>
      <c r="C30" s="998">
        <v>43500</v>
      </c>
      <c r="D30" s="978"/>
      <c r="E30" s="358" t="s">
        <v>444</v>
      </c>
      <c r="F30" s="257">
        <v>815</v>
      </c>
      <c r="G30" s="256">
        <v>375</v>
      </c>
      <c r="H30" s="273" t="s">
        <v>445</v>
      </c>
      <c r="I30" s="272"/>
      <c r="J30" s="272"/>
      <c r="K30" s="272"/>
      <c r="L30" s="255">
        <f t="shared" si="1"/>
        <v>0</v>
      </c>
      <c r="M30" s="254"/>
      <c r="N30" s="253"/>
      <c r="O30" s="209" t="s">
        <v>137</v>
      </c>
      <c r="P30" s="248"/>
      <c r="Q30" s="456"/>
      <c r="R30" s="248"/>
      <c r="S30" s="217"/>
      <c r="T30" s="208"/>
      <c r="U30" s="271"/>
      <c r="V30" s="271"/>
      <c r="W30" s="264"/>
      <c r="X30" s="264"/>
      <c r="Y30" s="208"/>
      <c r="Z30" s="263"/>
      <c r="AA30" s="211"/>
      <c r="AB30" s="211"/>
      <c r="AC30" s="211"/>
      <c r="AD30" s="211"/>
      <c r="AE30" s="211"/>
      <c r="AF30" s="262"/>
      <c r="AG30" s="210"/>
      <c r="AH30" s="210"/>
      <c r="AI30" s="217"/>
      <c r="AJ30" s="259"/>
      <c r="AK30" s="217"/>
      <c r="AL30" s="217"/>
      <c r="AW30" s="992"/>
      <c r="AX30" s="992"/>
      <c r="BF30" s="992"/>
      <c r="BG30" s="992"/>
    </row>
    <row r="31" spans="1:67" ht="15.75" customHeight="1">
      <c r="A31" s="970" t="s">
        <v>446</v>
      </c>
      <c r="B31" s="971"/>
      <c r="C31" s="976">
        <v>43250</v>
      </c>
      <c r="D31" s="977"/>
      <c r="E31" s="358" t="s">
        <v>447</v>
      </c>
      <c r="F31" s="257">
        <v>1915</v>
      </c>
      <c r="G31" s="256">
        <v>1160</v>
      </c>
      <c r="H31" s="273" t="s">
        <v>448</v>
      </c>
      <c r="I31" s="272"/>
      <c r="J31" s="272"/>
      <c r="K31" s="272"/>
      <c r="L31" s="270">
        <f t="shared" si="1"/>
        <v>0</v>
      </c>
      <c r="M31" s="269"/>
      <c r="N31" s="268"/>
      <c r="O31" s="209" t="s">
        <v>137</v>
      </c>
      <c r="P31" s="248"/>
      <c r="Q31" s="456"/>
      <c r="R31" s="248"/>
      <c r="S31" s="217"/>
      <c r="T31" s="208"/>
      <c r="U31" s="266"/>
      <c r="V31" s="266"/>
      <c r="W31" s="264"/>
      <c r="X31" s="264"/>
      <c r="Y31" s="208"/>
      <c r="Z31" s="263"/>
      <c r="AA31" s="211"/>
      <c r="AB31" s="211"/>
      <c r="AC31" s="211"/>
      <c r="AD31" s="211"/>
      <c r="AE31" s="211"/>
      <c r="AF31" s="262"/>
      <c r="AG31" s="210"/>
      <c r="AH31" s="210"/>
      <c r="AI31" s="217"/>
      <c r="AJ31" s="259"/>
      <c r="AK31" s="217"/>
      <c r="AL31" s="217"/>
    </row>
    <row r="32" spans="1:67" ht="15.75" customHeight="1">
      <c r="A32" s="972"/>
      <c r="B32" s="973"/>
      <c r="C32" s="978">
        <v>43260</v>
      </c>
      <c r="D32" s="979"/>
      <c r="E32" s="358" t="s">
        <v>449</v>
      </c>
      <c r="F32" s="257">
        <v>1285</v>
      </c>
      <c r="G32" s="256">
        <v>1700</v>
      </c>
      <c r="H32" s="273" t="s">
        <v>450</v>
      </c>
      <c r="I32" s="272"/>
      <c r="J32" s="272"/>
      <c r="K32" s="272"/>
      <c r="L32" s="255">
        <f t="shared" si="1"/>
        <v>0</v>
      </c>
      <c r="M32" s="254"/>
      <c r="N32" s="253"/>
      <c r="O32" s="209" t="s">
        <v>137</v>
      </c>
      <c r="P32" s="248"/>
      <c r="Q32" s="456"/>
      <c r="R32" s="248"/>
      <c r="S32" s="217"/>
      <c r="T32" s="208"/>
      <c r="U32" s="267"/>
      <c r="V32" s="266"/>
      <c r="W32" s="264"/>
      <c r="X32" s="264"/>
      <c r="Y32" s="208"/>
      <c r="Z32" s="263"/>
      <c r="AA32" s="211"/>
      <c r="AB32" s="211"/>
      <c r="AC32" s="211"/>
      <c r="AD32" s="211"/>
      <c r="AE32" s="211"/>
      <c r="AF32" s="262"/>
      <c r="AG32" s="210"/>
      <c r="AH32" s="210"/>
      <c r="AI32" s="217"/>
      <c r="AJ32" s="259"/>
      <c r="AK32" s="217"/>
      <c r="AL32" s="217"/>
    </row>
    <row r="33" spans="1:48" ht="15.75" customHeight="1">
      <c r="A33" s="972"/>
      <c r="B33" s="973"/>
      <c r="C33" s="978">
        <v>43270</v>
      </c>
      <c r="D33" s="979"/>
      <c r="E33" s="358" t="s">
        <v>451</v>
      </c>
      <c r="F33" s="257">
        <v>1925</v>
      </c>
      <c r="G33" s="256">
        <v>1510</v>
      </c>
      <c r="H33" s="273" t="s">
        <v>452</v>
      </c>
      <c r="I33" s="272"/>
      <c r="J33" s="272"/>
      <c r="K33" s="272"/>
      <c r="L33" s="255">
        <f t="shared" si="1"/>
        <v>0</v>
      </c>
      <c r="M33" s="254"/>
      <c r="N33" s="253"/>
      <c r="O33" s="209" t="s">
        <v>137</v>
      </c>
      <c r="P33" s="248"/>
      <c r="Q33" s="456"/>
      <c r="R33" s="248"/>
      <c r="S33" s="217"/>
      <c r="T33" s="208"/>
      <c r="U33" s="211"/>
      <c r="V33" s="211"/>
      <c r="W33" s="264"/>
      <c r="X33" s="264"/>
      <c r="Y33" s="208"/>
      <c r="Z33" s="263"/>
      <c r="AA33" s="211"/>
      <c r="AB33" s="211"/>
      <c r="AC33" s="211"/>
      <c r="AD33" s="211"/>
      <c r="AE33" s="211"/>
      <c r="AF33" s="262"/>
      <c r="AG33" s="210"/>
      <c r="AH33" s="210"/>
      <c r="AI33" s="217"/>
      <c r="AJ33" s="259"/>
      <c r="AK33" s="217"/>
      <c r="AL33" s="217"/>
      <c r="AV33" s="261"/>
    </row>
    <row r="34" spans="1:48" ht="15.75" customHeight="1">
      <c r="A34" s="972"/>
      <c r="B34" s="973"/>
      <c r="C34" s="978">
        <v>43450</v>
      </c>
      <c r="D34" s="979"/>
      <c r="E34" s="358" t="s">
        <v>453</v>
      </c>
      <c r="F34" s="257">
        <v>1135</v>
      </c>
      <c r="G34" s="256">
        <v>610</v>
      </c>
      <c r="H34" s="273" t="s">
        <v>454</v>
      </c>
      <c r="I34" s="272"/>
      <c r="J34" s="272"/>
      <c r="K34" s="272"/>
      <c r="L34" s="255">
        <f t="shared" si="1"/>
        <v>0</v>
      </c>
      <c r="M34" s="254"/>
      <c r="N34" s="253"/>
      <c r="O34" s="209" t="s">
        <v>137</v>
      </c>
      <c r="P34" s="248"/>
      <c r="Q34" s="248"/>
      <c r="R34" s="248"/>
      <c r="S34" s="217"/>
      <c r="T34" s="208"/>
      <c r="U34" s="208"/>
      <c r="V34" s="208"/>
      <c r="W34" s="473"/>
      <c r="X34" s="252"/>
      <c r="Y34" s="208"/>
      <c r="Z34" s="214"/>
      <c r="AA34" s="260"/>
      <c r="AB34" s="214"/>
      <c r="AC34" s="214"/>
      <c r="AD34" s="214"/>
      <c r="AE34" s="214"/>
      <c r="AF34" s="214"/>
      <c r="AG34" s="214"/>
      <c r="AH34" s="214"/>
      <c r="AI34" s="217"/>
      <c r="AJ34" s="259"/>
      <c r="AK34" s="217"/>
      <c r="AL34" s="217"/>
    </row>
    <row r="35" spans="1:48" ht="15.75" customHeight="1">
      <c r="A35" s="972"/>
      <c r="B35" s="973"/>
      <c r="C35" s="978">
        <v>43460</v>
      </c>
      <c r="D35" s="979"/>
      <c r="E35" s="358" t="s">
        <v>455</v>
      </c>
      <c r="F35" s="257">
        <v>360</v>
      </c>
      <c r="G35" s="256">
        <v>100</v>
      </c>
      <c r="H35" s="273" t="s">
        <v>456</v>
      </c>
      <c r="I35" s="272"/>
      <c r="J35" s="272"/>
      <c r="K35" s="272"/>
      <c r="L35" s="255">
        <f t="shared" si="1"/>
        <v>0</v>
      </c>
      <c r="M35" s="254"/>
      <c r="N35" s="253"/>
      <c r="O35" s="209" t="s">
        <v>137</v>
      </c>
      <c r="P35" s="248"/>
      <c r="Q35" s="248"/>
      <c r="R35" s="248"/>
      <c r="S35" s="217"/>
      <c r="T35" s="208"/>
      <c r="U35" s="208"/>
      <c r="V35" s="208"/>
      <c r="W35" s="208"/>
      <c r="X35" s="252"/>
      <c r="Y35" s="208"/>
      <c r="Z35" s="214"/>
      <c r="AA35" s="214"/>
      <c r="AB35" s="214"/>
      <c r="AC35" s="214"/>
      <c r="AD35" s="214"/>
      <c r="AE35" s="258"/>
      <c r="AF35" s="214"/>
      <c r="AG35" s="214"/>
      <c r="AH35" s="214"/>
      <c r="AI35" s="217"/>
      <c r="AJ35" s="217"/>
      <c r="AK35" s="217"/>
      <c r="AL35" s="217"/>
    </row>
    <row r="36" spans="1:48" ht="15.75" customHeight="1">
      <c r="A36" s="972"/>
      <c r="B36" s="973"/>
      <c r="C36" s="978">
        <v>43470</v>
      </c>
      <c r="D36" s="979"/>
      <c r="E36" s="358" t="s">
        <v>457</v>
      </c>
      <c r="F36" s="257">
        <v>195</v>
      </c>
      <c r="G36" s="256">
        <v>175</v>
      </c>
      <c r="H36" s="273" t="s">
        <v>458</v>
      </c>
      <c r="I36" s="272"/>
      <c r="J36" s="272"/>
      <c r="K36" s="272"/>
      <c r="L36" s="255">
        <f t="shared" si="1"/>
        <v>0</v>
      </c>
      <c r="M36" s="254"/>
      <c r="N36" s="253"/>
      <c r="O36" s="209" t="s">
        <v>137</v>
      </c>
      <c r="P36" s="248"/>
      <c r="Q36" s="248"/>
      <c r="R36" s="248"/>
      <c r="S36" s="217"/>
      <c r="T36" s="208"/>
      <c r="U36" s="208"/>
      <c r="V36" s="208"/>
      <c r="W36" s="208"/>
      <c r="X36" s="252"/>
      <c r="Y36" s="208"/>
      <c r="Z36" s="214"/>
      <c r="AA36" s="214"/>
      <c r="AB36" s="214"/>
      <c r="AC36" s="214"/>
      <c r="AD36" s="214"/>
      <c r="AE36" s="251"/>
      <c r="AF36" s="214"/>
      <c r="AG36" s="214"/>
      <c r="AH36" s="214"/>
      <c r="AI36" s="217"/>
      <c r="AJ36" s="217"/>
      <c r="AK36" s="217"/>
      <c r="AL36" s="217"/>
    </row>
    <row r="37" spans="1:48" ht="15.75" customHeight="1">
      <c r="A37" s="972"/>
      <c r="B37" s="973"/>
      <c r="C37" s="980">
        <v>43480</v>
      </c>
      <c r="D37" s="981"/>
      <c r="E37" s="250" t="s">
        <v>459</v>
      </c>
      <c r="F37" s="1008" t="s">
        <v>460</v>
      </c>
      <c r="G37" s="1008"/>
      <c r="H37" s="1008"/>
      <c r="I37" s="1008"/>
      <c r="J37" s="1008"/>
      <c r="K37" s="1008"/>
      <c r="L37" s="1008"/>
      <c r="M37" s="1008"/>
      <c r="N37" s="1009"/>
      <c r="O37" s="209" t="s">
        <v>137</v>
      </c>
      <c r="P37" s="248"/>
      <c r="Q37" s="248"/>
      <c r="R37" s="248"/>
      <c r="S37" s="237"/>
      <c r="T37" s="208"/>
      <c r="U37" s="208"/>
      <c r="V37" s="208"/>
      <c r="W37" s="208"/>
      <c r="X37" s="208"/>
      <c r="Y37" s="208"/>
      <c r="Z37" s="214"/>
      <c r="AA37" s="214"/>
      <c r="AB37" s="214"/>
      <c r="AC37" s="214"/>
      <c r="AD37" s="207"/>
      <c r="AE37" s="207"/>
      <c r="AF37" s="207"/>
      <c r="AG37" s="207"/>
      <c r="AH37" s="207"/>
      <c r="AI37" s="237"/>
      <c r="AJ37" s="237"/>
      <c r="AK37" s="237"/>
      <c r="AL37" s="237"/>
    </row>
    <row r="38" spans="1:48" ht="15.75" customHeight="1" thickBot="1">
      <c r="A38" s="974" t="s">
        <v>461</v>
      </c>
      <c r="B38" s="975"/>
      <c r="C38" s="982">
        <v>43350</v>
      </c>
      <c r="D38" s="983"/>
      <c r="E38" s="461" t="s">
        <v>462</v>
      </c>
      <c r="F38" s="733">
        <v>2560</v>
      </c>
      <c r="G38" s="249">
        <v>1400</v>
      </c>
      <c r="H38" s="454" t="s">
        <v>463</v>
      </c>
      <c r="I38" s="387"/>
      <c r="J38" s="387"/>
      <c r="K38" s="455"/>
      <c r="L38" s="694">
        <f t="shared" si="1"/>
        <v>0</v>
      </c>
      <c r="M38" s="247"/>
      <c r="N38" s="246"/>
      <c r="O38" s="209" t="s">
        <v>137</v>
      </c>
      <c r="P38" s="248"/>
      <c r="Q38" s="248"/>
      <c r="R38" s="248"/>
      <c r="S38" s="237"/>
      <c r="T38" s="208"/>
      <c r="U38" s="208"/>
      <c r="V38" s="208"/>
      <c r="W38" s="208"/>
      <c r="X38" s="208"/>
      <c r="Y38" s="208"/>
      <c r="Z38" s="207"/>
      <c r="AA38" s="207"/>
      <c r="AB38" s="207"/>
      <c r="AC38" s="207"/>
      <c r="AD38" s="207"/>
      <c r="AE38" s="207"/>
      <c r="AF38" s="207"/>
      <c r="AG38" s="207"/>
      <c r="AH38" s="207"/>
      <c r="AI38" s="237"/>
      <c r="AJ38" s="237"/>
      <c r="AK38" s="237"/>
      <c r="AL38" s="237"/>
    </row>
    <row r="39" spans="1:48" ht="15.75" hidden="1" customHeight="1">
      <c r="A39" s="237"/>
      <c r="B39" s="245"/>
      <c r="C39" s="245"/>
      <c r="D39" s="245"/>
      <c r="E39" s="245"/>
      <c r="F39" s="245"/>
      <c r="G39" s="245"/>
      <c r="H39" s="245"/>
      <c r="I39" s="245"/>
      <c r="J39" s="245"/>
      <c r="K39" s="245"/>
      <c r="L39" s="245"/>
      <c r="M39" s="245"/>
      <c r="N39" s="245"/>
      <c r="O39" s="244"/>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684</v>
      </c>
      <c r="B40" s="237"/>
      <c r="C40" s="237"/>
      <c r="D40" s="237"/>
      <c r="E40" s="237"/>
      <c r="F40" s="237"/>
      <c r="G40" s="237"/>
      <c r="H40" s="237"/>
      <c r="I40" s="237"/>
      <c r="J40" s="237"/>
      <c r="K40" s="237"/>
      <c r="L40" s="237"/>
      <c r="M40" s="237"/>
      <c r="N40" s="237"/>
      <c r="O40" s="244"/>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customFormat="1" ht="17.399999999999999" customHeight="1">
      <c r="A41" s="243" t="s">
        <v>687</v>
      </c>
      <c r="B41" s="236"/>
      <c r="C41" s="237"/>
      <c r="D41" s="237"/>
      <c r="E41" s="237"/>
      <c r="F41" s="237"/>
      <c r="G41" s="237"/>
      <c r="H41" s="237"/>
      <c r="I41" s="237"/>
      <c r="J41" s="237"/>
      <c r="K41" s="237"/>
      <c r="L41" s="237"/>
      <c r="M41" s="237"/>
      <c r="N41" s="237"/>
      <c r="O41" s="688"/>
      <c r="P41" s="237"/>
      <c r="Q41" s="236"/>
      <c r="R41" s="236"/>
      <c r="S41" s="236"/>
      <c r="T41" s="236"/>
      <c r="U41" s="236"/>
      <c r="V41" s="236"/>
      <c r="W41" s="236"/>
      <c r="X41" s="236"/>
      <c r="Y41" s="236"/>
      <c r="Z41" s="236"/>
      <c r="AA41" s="236"/>
      <c r="AB41" s="237"/>
      <c r="AC41" s="237"/>
      <c r="AD41" s="237"/>
      <c r="AE41" s="237"/>
      <c r="AF41" s="237"/>
      <c r="AG41" s="237"/>
      <c r="AH41" s="689"/>
      <c r="AI41" s="689"/>
    </row>
    <row r="42" spans="1:48" ht="15.75" customHeight="1">
      <c r="A42" s="53" t="s">
        <v>700</v>
      </c>
      <c r="B42" s="245"/>
      <c r="C42" s="245"/>
      <c r="D42" s="245"/>
      <c r="E42" s="245"/>
      <c r="F42" s="245"/>
      <c r="G42" s="245"/>
      <c r="H42" s="245"/>
      <c r="I42" s="245"/>
      <c r="J42" s="245"/>
      <c r="K42" s="245"/>
      <c r="L42" s="245"/>
      <c r="M42" s="245"/>
      <c r="N42" s="245"/>
      <c r="O42" s="244"/>
      <c r="P42" s="245"/>
      <c r="Q42" s="245"/>
      <c r="R42" s="245"/>
      <c r="S42" s="245"/>
      <c r="T42" s="245"/>
      <c r="U42" s="245"/>
      <c r="V42" s="245"/>
      <c r="W42" s="245"/>
      <c r="X42" s="245"/>
      <c r="Y42" s="245"/>
      <c r="Z42" s="237"/>
      <c r="AA42" s="237"/>
      <c r="AB42" s="237"/>
      <c r="AC42" s="237"/>
      <c r="AD42" s="237"/>
      <c r="AE42" s="237"/>
      <c r="AF42" s="237"/>
      <c r="AG42" s="237"/>
      <c r="AH42" s="237"/>
      <c r="AI42" s="237"/>
      <c r="AJ42" s="237"/>
      <c r="AK42" s="237"/>
      <c r="AL42" s="237"/>
    </row>
    <row r="43" spans="1:48" ht="15.75" customHeight="1">
      <c r="A43" s="243" t="s">
        <v>464</v>
      </c>
      <c r="B43" s="237"/>
      <c r="C43" s="237"/>
      <c r="D43" s="237"/>
      <c r="E43" s="237"/>
      <c r="F43" s="237"/>
      <c r="G43" s="237"/>
      <c r="H43" s="237"/>
      <c r="I43" s="237"/>
      <c r="J43" s="237"/>
      <c r="K43" s="237"/>
      <c r="L43" s="237"/>
      <c r="M43" s="237"/>
      <c r="N43" s="237"/>
      <c r="O43" s="237"/>
      <c r="P43" s="237"/>
      <c r="AB43" s="237"/>
      <c r="AC43" s="237"/>
      <c r="AD43" s="237"/>
      <c r="AE43" s="237"/>
      <c r="AF43" s="237"/>
      <c r="AG43" s="237"/>
      <c r="AH43" s="237"/>
      <c r="AI43" s="237"/>
      <c r="AJ43" s="237"/>
      <c r="AK43" s="237"/>
      <c r="AL43" s="237"/>
    </row>
    <row r="44" spans="1:48" ht="15.75" customHeight="1">
      <c r="A44" s="53" t="s">
        <v>654</v>
      </c>
      <c r="B44" s="237"/>
      <c r="C44" s="237"/>
      <c r="D44" s="237"/>
      <c r="E44" s="237"/>
      <c r="F44" s="237"/>
      <c r="G44" s="237"/>
      <c r="H44" s="237"/>
      <c r="I44" s="237"/>
      <c r="J44" s="237"/>
      <c r="K44" s="237"/>
      <c r="L44" s="237"/>
      <c r="M44" s="237"/>
      <c r="N44" s="237"/>
      <c r="O44" s="237"/>
      <c r="P44" s="237"/>
      <c r="AB44" s="237"/>
      <c r="AC44" s="237"/>
      <c r="AD44" s="237"/>
      <c r="AE44" s="237"/>
      <c r="AF44" s="237"/>
      <c r="AG44" s="237"/>
      <c r="AH44" s="237"/>
      <c r="AI44" s="237"/>
      <c r="AJ44" s="237"/>
      <c r="AK44" s="237"/>
      <c r="AL44" s="237"/>
    </row>
    <row r="45" spans="1:48" ht="15.75" customHeight="1">
      <c r="A45" s="53" t="s">
        <v>401</v>
      </c>
      <c r="B45" s="52"/>
      <c r="C45" s="237"/>
      <c r="D45" s="52"/>
      <c r="E45" s="52"/>
      <c r="F45" s="52"/>
      <c r="G45" s="52"/>
      <c r="H45" s="52"/>
      <c r="I45" s="52"/>
      <c r="J45" s="52"/>
      <c r="K45" s="52"/>
      <c r="L45" s="52"/>
      <c r="M45" s="52"/>
      <c r="N45" s="52"/>
      <c r="O45" s="52"/>
      <c r="P45" s="52"/>
      <c r="AF45" s="685" t="s">
        <v>363</v>
      </c>
      <c r="AG45" s="690"/>
      <c r="AH45" s="686">
        <f>SUM(F11:F38)</f>
        <v>53990</v>
      </c>
      <c r="AI45" s="237"/>
      <c r="AJ45" s="237"/>
      <c r="AK45" s="237"/>
      <c r="AL45" s="237"/>
    </row>
    <row r="46" spans="1:48" ht="15.75" customHeight="1">
      <c r="A46" s="243" t="s">
        <v>655</v>
      </c>
      <c r="C46" s="52"/>
      <c r="D46" s="237"/>
      <c r="E46" s="237"/>
      <c r="F46" s="237"/>
      <c r="G46" s="237"/>
      <c r="H46" s="237"/>
      <c r="I46" s="237"/>
      <c r="J46" s="237"/>
      <c r="K46" s="237"/>
      <c r="L46" s="237"/>
      <c r="M46" s="237"/>
      <c r="N46" s="237"/>
      <c r="O46" s="237"/>
      <c r="P46" s="237"/>
      <c r="AB46" s="237"/>
      <c r="AC46" s="237"/>
      <c r="AD46" s="237"/>
      <c r="AE46" s="237"/>
      <c r="AF46" s="159" t="s">
        <v>364</v>
      </c>
      <c r="AG46" s="239"/>
      <c r="AH46" s="687">
        <f>SUM(G11:G38)</f>
        <v>37310</v>
      </c>
      <c r="AI46" s="237"/>
      <c r="AJ46" s="237"/>
      <c r="AK46" s="237"/>
      <c r="AL46" s="237"/>
    </row>
    <row r="47" spans="1:48" ht="15.75" customHeight="1">
      <c r="A47" s="53" t="s">
        <v>465</v>
      </c>
      <c r="B47" s="237"/>
      <c r="C47" s="237"/>
      <c r="D47" s="237"/>
      <c r="E47" s="237"/>
      <c r="F47" s="237"/>
      <c r="G47" s="237"/>
      <c r="H47" s="237"/>
      <c r="I47" s="237"/>
      <c r="J47" s="237"/>
      <c r="K47" s="237"/>
      <c r="L47" s="237"/>
      <c r="M47" s="237"/>
      <c r="N47" s="237"/>
      <c r="O47" s="237"/>
      <c r="P47" s="237"/>
      <c r="AB47" s="237"/>
      <c r="AC47" s="237"/>
      <c r="AD47" s="237"/>
      <c r="AE47" s="237"/>
      <c r="AF47" s="240" t="s">
        <v>466</v>
      </c>
      <c r="AG47" s="239"/>
      <c r="AH47" s="687">
        <f>SUM(AH45:AH46)</f>
        <v>91300</v>
      </c>
      <c r="AI47" s="237"/>
      <c r="AJ47" s="237"/>
      <c r="AK47" s="237"/>
      <c r="AL47" s="237"/>
    </row>
    <row r="48" spans="1:48" ht="15.75" customHeight="1">
      <c r="A48" s="53" t="s">
        <v>467</v>
      </c>
      <c r="B48" s="237"/>
      <c r="C48" s="237"/>
      <c r="D48" s="237"/>
      <c r="E48" s="237"/>
      <c r="F48" s="237"/>
      <c r="G48" s="237"/>
      <c r="H48" s="237"/>
      <c r="I48" s="237"/>
      <c r="J48" s="237"/>
      <c r="K48" s="237"/>
      <c r="L48" s="237"/>
      <c r="M48" s="237"/>
      <c r="N48" s="237"/>
      <c r="O48" s="237"/>
      <c r="P48" s="237"/>
      <c r="AB48" s="237"/>
      <c r="AC48" s="237"/>
      <c r="AD48" s="237"/>
      <c r="AE48" s="237"/>
      <c r="AF48" s="237"/>
      <c r="AG48" s="237"/>
      <c r="AH48" s="237"/>
      <c r="AI48" s="237"/>
      <c r="AJ48" s="237"/>
      <c r="AK48" s="237"/>
      <c r="AL48" s="237"/>
    </row>
    <row r="49" spans="1:3" ht="18" customHeight="1">
      <c r="A49" s="53" t="s">
        <v>366</v>
      </c>
      <c r="B49" s="237"/>
      <c r="C49" s="237"/>
    </row>
  </sheetData>
  <sheetProtection algorithmName="SHA-512" hashValue="MTiGDK43s4zfqOe7gR+AxjLAe8zLSGHvL83NjHePWa8RVDUZZOnWpCBmoXeJpcQij043mu8pS0+WXAoLJxBf6A==" saltValue="L860rjd2U2U0qrczvolrZw==" spinCount="100000" sheet="1" scenarios="1" formatCells="0" autoFilter="0"/>
  <mergeCells count="6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 ref="A2:B2"/>
    <mergeCell ref="C2:G2"/>
    <mergeCell ref="L2:M2"/>
    <mergeCell ref="D4:F4"/>
    <mergeCell ref="G4:T4"/>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J5:AL5"/>
    <mergeCell ref="AJ7:AL7"/>
    <mergeCell ref="AW30:AX30"/>
    <mergeCell ref="AA6:AH6"/>
    <mergeCell ref="AA7:AH7"/>
    <mergeCell ref="C11:D11"/>
    <mergeCell ref="C10:D10"/>
    <mergeCell ref="X6:Z6"/>
    <mergeCell ref="G7:L7"/>
    <mergeCell ref="M7:N7"/>
    <mergeCell ref="O7:V7"/>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s>
  <phoneticPr fontId="3"/>
  <conditionalFormatting sqref="O11 O13:O42">
    <cfRule type="expression" dxfId="16" priority="10" stopIfTrue="1">
      <formula>$N11/$G11&gt;$M11/$F11</formula>
    </cfRule>
  </conditionalFormatting>
  <conditionalFormatting sqref="O12">
    <cfRule type="expression" dxfId="15" priority="18" stopIfTrue="1">
      <formula>$N12/$G12&gt;$M12/#REF!</formula>
    </cfRule>
  </conditionalFormatting>
  <conditionalFormatting sqref="O19:Q19 O17:Q17 O18:P18">
    <cfRule type="expression" dxfId="14" priority="3">
      <formula>$Z$10="備考"</formula>
    </cfRule>
  </conditionalFormatting>
  <conditionalFormatting sqref="O10:AH10">
    <cfRule type="expression" dxfId="13" priority="8">
      <formula>$Z$10="備考"</formula>
    </cfRule>
  </conditionalFormatting>
  <conditionalFormatting sqref="O35:AH38 O11:AH16 R17:AH17 AA18:AH18 R19:AH19 O20:AH33 X34:AH34 O34:V34">
    <cfRule type="expression" dxfId="12" priority="9">
      <formula>$Z$10="備考"</formula>
    </cfRule>
  </conditionalFormatting>
  <conditionalFormatting sqref="O38:AH38">
    <cfRule type="expression" dxfId="11" priority="7">
      <formula>$Z$10="備考"</formula>
    </cfRule>
  </conditionalFormatting>
  <conditionalFormatting sqref="Q17 Q19">
    <cfRule type="expression" dxfId="10" priority="1">
      <formula>$Z$10="備考"</formula>
    </cfRule>
  </conditionalFormatting>
  <conditionalFormatting sqref="Q19">
    <cfRule type="expression" dxfId="9" priority="2">
      <formula>$Z$10="備考"</formula>
    </cfRule>
  </conditionalFormatting>
  <conditionalFormatting sqref="T11:T17 T19:T38">
    <cfRule type="expression" dxfId="8" priority="5">
      <formula>$Z$10="備考"</formula>
    </cfRule>
  </conditionalFormatting>
  <conditionalFormatting sqref="AH10:AH38">
    <cfRule type="expression" dxfId="7"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1.66406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01" t="s">
        <v>468</v>
      </c>
      <c r="B2" s="1002"/>
      <c r="C2" s="1003" t="s">
        <v>469</v>
      </c>
      <c r="D2" s="1004"/>
      <c r="E2" s="1004"/>
      <c r="F2" s="1004"/>
      <c r="G2" s="1005"/>
      <c r="H2" s="385"/>
      <c r="I2" s="237"/>
      <c r="J2" s="326"/>
      <c r="K2" s="326"/>
      <c r="L2" s="946">
        <v>45748</v>
      </c>
      <c r="M2" s="946"/>
      <c r="N2" s="325" t="s">
        <v>470</v>
      </c>
      <c r="O2" s="237"/>
      <c r="P2" s="237"/>
      <c r="Q2" s="322"/>
      <c r="R2" s="237"/>
      <c r="S2" s="237"/>
      <c r="T2" s="237"/>
      <c r="U2" s="237"/>
      <c r="V2" s="324"/>
      <c r="W2" s="324"/>
      <c r="X2" s="237"/>
      <c r="Y2" s="318"/>
      <c r="Z2" s="237"/>
      <c r="AA2" s="323" t="s">
        <v>103</v>
      </c>
      <c r="AB2" s="237"/>
      <c r="AC2" s="237"/>
      <c r="AD2" s="237"/>
      <c r="AE2" s="237"/>
      <c r="AF2" s="322"/>
      <c r="AG2" s="321"/>
      <c r="AH2" s="320" t="s">
        <v>104</v>
      </c>
      <c r="AI2" s="237"/>
      <c r="AJ2" s="237"/>
      <c r="AK2" s="237"/>
      <c r="AL2" s="237"/>
    </row>
    <row r="3" spans="1:38" ht="4.5" customHeight="1" thickBot="1">
      <c r="A3" s="259"/>
      <c r="B3" s="259"/>
      <c r="C3" s="259"/>
      <c r="D3" s="259"/>
      <c r="E3" s="259"/>
      <c r="F3" s="259"/>
      <c r="G3" s="259"/>
      <c r="H3" s="318"/>
      <c r="I3" s="318"/>
      <c r="J3" s="318"/>
      <c r="K3" s="318"/>
      <c r="L3" s="318"/>
      <c r="M3" s="318"/>
      <c r="N3" s="318"/>
      <c r="O3" s="318"/>
      <c r="P3" s="318"/>
      <c r="Q3" s="318"/>
      <c r="R3" s="217"/>
      <c r="S3" s="318"/>
      <c r="T3" s="318"/>
      <c r="U3" s="318"/>
      <c r="V3" s="318"/>
      <c r="W3" s="318"/>
      <c r="X3" s="318"/>
      <c r="Y3" s="318"/>
      <c r="Z3" s="319"/>
      <c r="AA3" s="217"/>
      <c r="AB3" s="217"/>
      <c r="AC3" s="217"/>
      <c r="AD3" s="318"/>
      <c r="AE3" s="318"/>
      <c r="AF3" s="318"/>
      <c r="AG3" s="318"/>
      <c r="AH3" s="318"/>
      <c r="AI3" s="318"/>
      <c r="AJ3" s="318"/>
      <c r="AK3" s="318"/>
      <c r="AL3" s="318"/>
    </row>
    <row r="4" spans="1:38" ht="13.5" customHeight="1" thickTop="1">
      <c r="A4" s="312" t="s">
        <v>105</v>
      </c>
      <c r="B4" s="311"/>
      <c r="C4" s="310"/>
      <c r="D4" s="912" t="s">
        <v>106</v>
      </c>
      <c r="E4" s="913"/>
      <c r="F4" s="1007"/>
      <c r="G4" s="912" t="s">
        <v>107</v>
      </c>
      <c r="H4" s="913"/>
      <c r="I4" s="913"/>
      <c r="J4" s="913"/>
      <c r="K4" s="913"/>
      <c r="L4" s="913"/>
      <c r="M4" s="913"/>
      <c r="N4" s="913"/>
      <c r="O4" s="913"/>
      <c r="P4" s="913"/>
      <c r="Q4" s="913"/>
      <c r="R4" s="913"/>
      <c r="S4" s="913"/>
      <c r="T4" s="913"/>
      <c r="U4" s="1015" t="s">
        <v>108</v>
      </c>
      <c r="V4" s="913"/>
      <c r="W4" s="1007"/>
      <c r="X4" s="912" t="s">
        <v>109</v>
      </c>
      <c r="Y4" s="913"/>
      <c r="Z4" s="1010"/>
      <c r="AA4" s="317" t="s">
        <v>3</v>
      </c>
      <c r="AB4" s="384"/>
      <c r="AC4" s="384"/>
      <c r="AD4" s="1011" t="s">
        <v>110</v>
      </c>
      <c r="AE4" s="1011"/>
      <c r="AF4" s="1011"/>
      <c r="AG4" s="1011"/>
      <c r="AH4" s="315" t="s">
        <v>111</v>
      </c>
      <c r="AI4" s="217"/>
      <c r="AJ4" s="217"/>
      <c r="AK4" s="217"/>
      <c r="AL4" s="217"/>
    </row>
    <row r="5" spans="1:38" ht="24.75" customHeight="1" thickBot="1">
      <c r="A5" s="314"/>
      <c r="B5" s="313"/>
      <c r="C5" s="306"/>
      <c r="D5" s="870"/>
      <c r="E5" s="871"/>
      <c r="F5" s="871"/>
      <c r="G5" s="1030">
        <f>表紙!D6</f>
        <v>0</v>
      </c>
      <c r="H5" s="1031"/>
      <c r="I5" s="1031"/>
      <c r="J5" s="1031"/>
      <c r="K5" s="1031"/>
      <c r="L5" s="1031"/>
      <c r="M5" s="1031"/>
      <c r="N5" s="1031"/>
      <c r="O5" s="1031"/>
      <c r="P5" s="1031"/>
      <c r="Q5" s="1031"/>
      <c r="R5" s="1031"/>
      <c r="S5" s="1031"/>
      <c r="T5" s="1032"/>
      <c r="U5" s="864">
        <f>表紙!D7</f>
        <v>0</v>
      </c>
      <c r="V5" s="865"/>
      <c r="W5" s="865"/>
      <c r="X5" s="859">
        <f>表紙!D8</f>
        <v>0</v>
      </c>
      <c r="Y5" s="860"/>
      <c r="Z5" s="861"/>
      <c r="AA5" s="233">
        <f>表紙!K4</f>
        <v>0</v>
      </c>
      <c r="AB5" s="383"/>
      <c r="AC5" s="383"/>
      <c r="AD5" s="918">
        <f>表紙!L4</f>
        <v>0</v>
      </c>
      <c r="AE5" s="918"/>
      <c r="AF5" s="918"/>
      <c r="AG5" s="918"/>
      <c r="AH5" s="143">
        <f>表紙!P4</f>
        <v>0</v>
      </c>
      <c r="AI5" s="237"/>
      <c r="AJ5" s="846" t="s">
        <v>112</v>
      </c>
      <c r="AK5" s="846"/>
      <c r="AL5" s="846"/>
    </row>
    <row r="6" spans="1:38" ht="13.5" customHeight="1" thickTop="1">
      <c r="A6" s="312" t="s">
        <v>113</v>
      </c>
      <c r="B6" s="311"/>
      <c r="C6" s="382"/>
      <c r="D6" s="866" t="s">
        <v>356</v>
      </c>
      <c r="E6" s="858"/>
      <c r="F6" s="869"/>
      <c r="G6" s="1025" t="s">
        <v>357</v>
      </c>
      <c r="H6" s="1026"/>
      <c r="I6" s="1026"/>
      <c r="J6" s="1026"/>
      <c r="K6" s="1026"/>
      <c r="L6" s="1027"/>
      <c r="M6" s="1028" t="s">
        <v>358</v>
      </c>
      <c r="N6" s="1029"/>
      <c r="O6" s="217"/>
      <c r="P6" s="217"/>
      <c r="Q6" s="217"/>
      <c r="R6" s="217"/>
      <c r="S6" s="217"/>
      <c r="T6" s="217"/>
      <c r="U6" s="217"/>
      <c r="V6" s="217"/>
      <c r="W6" s="309"/>
      <c r="X6" s="912" t="s">
        <v>118</v>
      </c>
      <c r="Y6" s="913"/>
      <c r="Z6" s="913"/>
      <c r="AA6" s="993" t="s">
        <v>471</v>
      </c>
      <c r="AB6" s="994"/>
      <c r="AC6" s="994"/>
      <c r="AD6" s="994"/>
      <c r="AE6" s="994"/>
      <c r="AF6" s="994"/>
      <c r="AG6" s="994"/>
      <c r="AH6" s="995"/>
      <c r="AI6" s="217"/>
      <c r="AJ6" s="217"/>
      <c r="AK6" s="217"/>
      <c r="AL6" s="217"/>
    </row>
    <row r="7" spans="1:38" ht="24.75" customHeight="1" thickBot="1">
      <c r="A7" s="308"/>
      <c r="B7" s="307"/>
      <c r="C7" s="306"/>
      <c r="D7" s="987">
        <f>SUM(G7,M7)</f>
        <v>0</v>
      </c>
      <c r="E7" s="988"/>
      <c r="F7" s="1019"/>
      <c r="G7" s="987">
        <f>SUM(M36,AG11)</f>
        <v>0</v>
      </c>
      <c r="H7" s="988"/>
      <c r="I7" s="988"/>
      <c r="J7" s="988"/>
      <c r="K7" s="988"/>
      <c r="L7" s="1019"/>
      <c r="M7" s="1024">
        <f>SUM(N36,AH11)</f>
        <v>0</v>
      </c>
      <c r="N7" s="990"/>
      <c r="O7" s="991"/>
      <c r="P7" s="991"/>
      <c r="Q7" s="991"/>
      <c r="R7" s="991"/>
      <c r="S7" s="991"/>
      <c r="T7" s="991"/>
      <c r="U7" s="991"/>
      <c r="V7" s="991"/>
      <c r="W7" s="305"/>
      <c r="X7" s="878">
        <f>表紙!D9</f>
        <v>0</v>
      </c>
      <c r="Y7" s="879"/>
      <c r="Z7" s="879"/>
      <c r="AA7" s="884">
        <f>表紙!D10</f>
        <v>0</v>
      </c>
      <c r="AB7" s="865"/>
      <c r="AC7" s="865"/>
      <c r="AD7" s="865"/>
      <c r="AE7" s="865"/>
      <c r="AF7" s="865"/>
      <c r="AG7" s="865"/>
      <c r="AH7" s="885"/>
      <c r="AI7" s="237"/>
      <c r="AJ7" s="846" t="s">
        <v>120</v>
      </c>
      <c r="AK7" s="846"/>
      <c r="AL7" s="846"/>
    </row>
    <row r="8" spans="1:38" ht="11.25" hidden="1" customHeight="1">
      <c r="A8" s="304"/>
      <c r="B8" s="304"/>
      <c r="C8" s="237"/>
      <c r="D8" s="136" t="str">
        <f>CHOOSE(WEEKDAY(D5),"日","月","火","水","木","金","土")</f>
        <v>土</v>
      </c>
      <c r="E8" s="303"/>
      <c r="F8" s="303"/>
      <c r="G8" s="303"/>
      <c r="H8" s="303"/>
      <c r="I8" s="303"/>
      <c r="J8" s="303"/>
      <c r="K8" s="303"/>
      <c r="L8" s="303"/>
      <c r="M8" s="303"/>
      <c r="N8" s="303"/>
      <c r="O8" s="301"/>
      <c r="P8" s="301"/>
      <c r="Q8" s="302"/>
      <c r="R8" s="302"/>
      <c r="S8" s="302"/>
      <c r="T8" s="302"/>
      <c r="U8" s="302"/>
      <c r="V8" s="301"/>
      <c r="W8" s="301"/>
      <c r="AC8" s="248"/>
      <c r="AD8" s="248"/>
      <c r="AE8" s="248"/>
      <c r="AF8" s="237"/>
      <c r="AG8" s="237"/>
      <c r="AH8" s="237"/>
      <c r="AI8" s="237"/>
      <c r="AJ8" s="237"/>
      <c r="AK8" s="237"/>
      <c r="AL8" s="237"/>
    </row>
    <row r="9" spans="1:38" ht="15.75" customHeight="1" thickBot="1">
      <c r="A9" s="593" t="s">
        <v>472</v>
      </c>
      <c r="B9" s="248"/>
      <c r="C9" s="248"/>
      <c r="D9" s="248"/>
      <c r="E9" s="248"/>
      <c r="F9" s="248"/>
      <c r="G9" s="248"/>
      <c r="H9" s="248"/>
      <c r="I9" s="300"/>
      <c r="J9" s="300"/>
      <c r="K9" s="300"/>
      <c r="L9" s="248"/>
      <c r="M9" s="248"/>
      <c r="N9" s="248"/>
      <c r="O9" s="248"/>
      <c r="P9" s="248"/>
      <c r="Q9" s="248"/>
      <c r="R9" s="248"/>
      <c r="S9" s="248"/>
      <c r="T9" s="248"/>
      <c r="U9" s="593" t="s">
        <v>473</v>
      </c>
      <c r="V9" s="593"/>
      <c r="W9" s="593"/>
      <c r="X9" s="593"/>
      <c r="Y9" s="593"/>
      <c r="Z9" s="593"/>
      <c r="AA9" s="248"/>
      <c r="AB9" s="248"/>
      <c r="AC9" s="248"/>
      <c r="AD9" s="248"/>
      <c r="AE9" s="248"/>
      <c r="AF9" s="248"/>
      <c r="AG9" s="248"/>
      <c r="AH9" s="248"/>
      <c r="AI9" s="217"/>
      <c r="AJ9" s="217"/>
      <c r="AK9" s="217"/>
      <c r="AL9" s="217"/>
    </row>
    <row r="10" spans="1:38" ht="15.75" customHeight="1">
      <c r="A10" s="933" t="s">
        <v>359</v>
      </c>
      <c r="B10" s="934"/>
      <c r="C10" s="986" t="s">
        <v>125</v>
      </c>
      <c r="D10" s="1033"/>
      <c r="E10" s="298" t="s">
        <v>126</v>
      </c>
      <c r="F10" s="475" t="s">
        <v>127</v>
      </c>
      <c r="G10" s="297" t="s">
        <v>128</v>
      </c>
      <c r="H10" s="295" t="s">
        <v>133</v>
      </c>
      <c r="I10" s="381"/>
      <c r="J10" s="381"/>
      <c r="K10" s="381"/>
      <c r="L10" s="295" t="s">
        <v>130</v>
      </c>
      <c r="M10" s="295" t="s">
        <v>474</v>
      </c>
      <c r="N10" s="379" t="s">
        <v>475</v>
      </c>
      <c r="O10" s="217"/>
      <c r="P10" s="217"/>
      <c r="Q10" s="217"/>
      <c r="R10" s="217"/>
      <c r="S10" s="217"/>
      <c r="T10" s="217"/>
      <c r="U10" s="933" t="s">
        <v>476</v>
      </c>
      <c r="V10" s="934"/>
      <c r="W10" s="986" t="s">
        <v>3</v>
      </c>
      <c r="X10" s="934"/>
      <c r="Y10" s="297" t="s">
        <v>477</v>
      </c>
      <c r="Z10" s="298" t="s">
        <v>18</v>
      </c>
      <c r="AA10" s="297" t="s">
        <v>19</v>
      </c>
      <c r="AB10" s="295" t="s">
        <v>133</v>
      </c>
      <c r="AC10" s="296"/>
      <c r="AD10" s="296"/>
      <c r="AE10" s="296"/>
      <c r="AF10" s="295" t="s">
        <v>130</v>
      </c>
      <c r="AG10" s="380" t="s">
        <v>474</v>
      </c>
      <c r="AH10" s="379" t="s">
        <v>475</v>
      </c>
      <c r="AI10" s="217"/>
      <c r="AJ10" s="217"/>
      <c r="AK10" s="217"/>
      <c r="AL10" s="217"/>
    </row>
    <row r="11" spans="1:38" ht="15.75" customHeight="1" thickBot="1">
      <c r="A11" s="996" t="s">
        <v>478</v>
      </c>
      <c r="B11" s="997"/>
      <c r="C11" s="984">
        <v>44020</v>
      </c>
      <c r="D11" s="985"/>
      <c r="E11" s="477" t="s">
        <v>479</v>
      </c>
      <c r="F11" s="419">
        <v>3420</v>
      </c>
      <c r="G11" s="419">
        <v>6535</v>
      </c>
      <c r="H11" s="292" t="s">
        <v>480</v>
      </c>
      <c r="I11" s="291"/>
      <c r="J11" s="291"/>
      <c r="K11" s="291"/>
      <c r="L11" s="378">
        <f>SUM(M11,N11)</f>
        <v>0</v>
      </c>
      <c r="M11" s="377"/>
      <c r="N11" s="376"/>
      <c r="O11" s="344" t="s">
        <v>481</v>
      </c>
      <c r="P11" s="237" t="s">
        <v>482</v>
      </c>
      <c r="Q11" s="357"/>
      <c r="R11" s="259"/>
      <c r="S11" s="217"/>
      <c r="T11" s="217"/>
      <c r="U11" s="1038" t="s">
        <v>483</v>
      </c>
      <c r="V11" s="1039"/>
      <c r="W11" s="1034">
        <v>18030</v>
      </c>
      <c r="X11" s="1035"/>
      <c r="Y11" s="732" t="s">
        <v>484</v>
      </c>
      <c r="Z11" s="459">
        <v>1895</v>
      </c>
      <c r="AA11" s="459">
        <v>1510</v>
      </c>
      <c r="AB11" s="375" t="s">
        <v>485</v>
      </c>
      <c r="AC11" s="374"/>
      <c r="AD11" s="374"/>
      <c r="AE11" s="374"/>
      <c r="AF11" s="373">
        <f>SUM(AG11,AH11)</f>
        <v>0</v>
      </c>
      <c r="AG11" s="372"/>
      <c r="AH11" s="371"/>
      <c r="AI11" s="370" t="s">
        <v>481</v>
      </c>
      <c r="AJ11" s="259"/>
      <c r="AK11" s="217"/>
      <c r="AL11" s="217"/>
    </row>
    <row r="12" spans="1:38" ht="15.75" customHeight="1">
      <c r="A12" s="972"/>
      <c r="B12" s="973"/>
      <c r="C12" s="978">
        <v>44030</v>
      </c>
      <c r="D12" s="979"/>
      <c r="E12" s="358" t="s">
        <v>486</v>
      </c>
      <c r="F12" s="419">
        <v>1660</v>
      </c>
      <c r="G12" s="419">
        <v>3420</v>
      </c>
      <c r="H12" s="277" t="s">
        <v>487</v>
      </c>
      <c r="I12" s="276"/>
      <c r="J12" s="276"/>
      <c r="K12" s="276"/>
      <c r="L12" s="255">
        <f t="shared" ref="L12:L23" si="0">SUM(M12,N12)</f>
        <v>0</v>
      </c>
      <c r="M12" s="352"/>
      <c r="N12" s="359"/>
      <c r="O12" s="344" t="s">
        <v>481</v>
      </c>
      <c r="P12" s="237" t="s">
        <v>488</v>
      </c>
      <c r="Q12" s="357"/>
      <c r="R12" s="259"/>
      <c r="S12" s="217"/>
      <c r="T12" s="217"/>
      <c r="U12" s="217" t="s">
        <v>489</v>
      </c>
      <c r="V12" s="237"/>
      <c r="W12" s="369"/>
      <c r="X12" s="369"/>
      <c r="Y12" s="248"/>
      <c r="Z12" s="368"/>
      <c r="AA12" s="368"/>
      <c r="AB12" s="265"/>
      <c r="AC12" s="265"/>
      <c r="AD12" s="265"/>
      <c r="AE12" s="265"/>
      <c r="AF12" s="265"/>
      <c r="AG12" s="265"/>
      <c r="AH12" s="265"/>
      <c r="AI12" s="217"/>
      <c r="AJ12" s="259"/>
      <c r="AK12" s="217"/>
      <c r="AL12" s="217"/>
    </row>
    <row r="13" spans="1:38" ht="15.75" customHeight="1">
      <c r="A13" s="972"/>
      <c r="B13" s="973"/>
      <c r="C13" s="978">
        <v>44040</v>
      </c>
      <c r="D13" s="979"/>
      <c r="E13" s="358" t="s">
        <v>490</v>
      </c>
      <c r="F13" s="419">
        <v>3565</v>
      </c>
      <c r="G13" s="419">
        <v>6170</v>
      </c>
      <c r="H13" s="277" t="s">
        <v>491</v>
      </c>
      <c r="I13" s="276"/>
      <c r="J13" s="276"/>
      <c r="K13" s="276"/>
      <c r="L13" s="255">
        <f t="shared" si="0"/>
        <v>0</v>
      </c>
      <c r="M13" s="352"/>
      <c r="N13" s="359"/>
      <c r="O13" s="344" t="s">
        <v>481</v>
      </c>
      <c r="P13" s="237" t="s">
        <v>492</v>
      </c>
      <c r="Q13" s="357"/>
      <c r="R13" s="259"/>
      <c r="S13" s="217"/>
      <c r="T13" s="217"/>
      <c r="U13" s="237"/>
      <c r="V13" s="237"/>
      <c r="W13" s="369"/>
      <c r="X13" s="369"/>
      <c r="Y13" s="248"/>
      <c r="Z13" s="368"/>
      <c r="AA13" s="368"/>
      <c r="AB13" s="265"/>
      <c r="AC13" s="265"/>
      <c r="AD13" s="265"/>
      <c r="AE13" s="265"/>
      <c r="AF13" s="265"/>
      <c r="AG13" s="265"/>
      <c r="AH13" s="265"/>
      <c r="AI13" s="217"/>
      <c r="AJ13" s="259"/>
      <c r="AK13" s="217"/>
      <c r="AL13" s="217"/>
    </row>
    <row r="14" spans="1:38" ht="15.75" customHeight="1">
      <c r="A14" s="972"/>
      <c r="B14" s="973"/>
      <c r="C14" s="978">
        <v>44050</v>
      </c>
      <c r="D14" s="979"/>
      <c r="E14" s="358" t="s">
        <v>493</v>
      </c>
      <c r="F14" s="419">
        <v>2405</v>
      </c>
      <c r="G14" s="419">
        <v>4950</v>
      </c>
      <c r="H14" s="277" t="s">
        <v>494</v>
      </c>
      <c r="I14" s="276"/>
      <c r="J14" s="276"/>
      <c r="K14" s="276"/>
      <c r="L14" s="255">
        <f t="shared" si="0"/>
        <v>0</v>
      </c>
      <c r="M14" s="352"/>
      <c r="N14" s="359"/>
      <c r="O14" s="344" t="s">
        <v>481</v>
      </c>
      <c r="P14" s="237" t="s">
        <v>495</v>
      </c>
      <c r="Q14" s="357"/>
      <c r="R14" s="259"/>
      <c r="S14" s="217"/>
      <c r="T14" s="217"/>
      <c r="U14" s="237"/>
      <c r="V14" s="237"/>
      <c r="W14" s="369"/>
      <c r="X14" s="369"/>
      <c r="Y14" s="248"/>
      <c r="Z14" s="368"/>
      <c r="AA14" s="368"/>
      <c r="AB14" s="265"/>
      <c r="AC14" s="265"/>
      <c r="AD14" s="265"/>
      <c r="AE14" s="265"/>
      <c r="AF14" s="265"/>
      <c r="AG14" s="265"/>
      <c r="AH14" s="265"/>
      <c r="AI14" s="217"/>
      <c r="AJ14" s="259"/>
      <c r="AK14" s="217"/>
      <c r="AL14" s="217"/>
    </row>
    <row r="15" spans="1:38" ht="15.75" customHeight="1">
      <c r="A15" s="972"/>
      <c r="B15" s="973"/>
      <c r="C15" s="978">
        <v>44060</v>
      </c>
      <c r="D15" s="979"/>
      <c r="E15" s="358" t="s">
        <v>496</v>
      </c>
      <c r="F15" s="419">
        <v>3855</v>
      </c>
      <c r="G15" s="419">
        <v>9110</v>
      </c>
      <c r="H15" s="277" t="s">
        <v>497</v>
      </c>
      <c r="I15" s="276"/>
      <c r="J15" s="276"/>
      <c r="K15" s="276"/>
      <c r="L15" s="255">
        <f t="shared" si="0"/>
        <v>0</v>
      </c>
      <c r="M15" s="352"/>
      <c r="N15" s="359"/>
      <c r="O15" s="344" t="s">
        <v>481</v>
      </c>
      <c r="P15" s="237" t="s">
        <v>498</v>
      </c>
      <c r="Q15" s="357"/>
      <c r="R15" s="259"/>
      <c r="S15" s="217"/>
      <c r="T15" s="217"/>
      <c r="U15" s="237"/>
      <c r="V15" s="237"/>
      <c r="W15" s="369"/>
      <c r="X15" s="369"/>
      <c r="Y15" s="248"/>
      <c r="Z15" s="368"/>
      <c r="AA15" s="368"/>
      <c r="AB15" s="265"/>
      <c r="AC15" s="265"/>
      <c r="AD15" s="265"/>
      <c r="AE15" s="265"/>
      <c r="AF15" s="265"/>
      <c r="AG15" s="265"/>
      <c r="AH15" s="265"/>
      <c r="AI15" s="217"/>
      <c r="AJ15" s="259"/>
      <c r="AK15" s="217"/>
      <c r="AL15" s="217"/>
    </row>
    <row r="16" spans="1:38" ht="15.75" customHeight="1">
      <c r="A16" s="972"/>
      <c r="B16" s="973"/>
      <c r="C16" s="978">
        <v>44185</v>
      </c>
      <c r="D16" s="979"/>
      <c r="E16" s="358" t="s">
        <v>499</v>
      </c>
      <c r="F16" s="419">
        <v>2000</v>
      </c>
      <c r="G16" s="419">
        <v>4630</v>
      </c>
      <c r="H16" s="277" t="s">
        <v>500</v>
      </c>
      <c r="I16" s="276"/>
      <c r="J16" s="276"/>
      <c r="K16" s="276"/>
      <c r="L16" s="255">
        <f t="shared" si="0"/>
        <v>0</v>
      </c>
      <c r="M16" s="352"/>
      <c r="N16" s="359"/>
      <c r="O16" s="344" t="s">
        <v>481</v>
      </c>
      <c r="P16" s="237" t="s">
        <v>501</v>
      </c>
      <c r="Q16" s="357"/>
      <c r="R16" s="259"/>
      <c r="S16" s="217"/>
      <c r="T16" s="217"/>
      <c r="U16" s="237"/>
      <c r="V16" s="237"/>
      <c r="W16" s="369"/>
      <c r="X16" s="369"/>
      <c r="Y16" s="248"/>
      <c r="Z16" s="368"/>
      <c r="AA16" s="368"/>
      <c r="AB16" s="265"/>
      <c r="AC16" s="265"/>
      <c r="AD16" s="265"/>
      <c r="AE16" s="265"/>
      <c r="AF16" s="265"/>
      <c r="AG16" s="265"/>
      <c r="AH16" s="265"/>
      <c r="AI16" s="217"/>
      <c r="AJ16" s="259"/>
      <c r="AK16" s="217"/>
      <c r="AL16" s="217"/>
    </row>
    <row r="17" spans="1:59" ht="15.75" customHeight="1">
      <c r="A17" s="972"/>
      <c r="B17" s="973"/>
      <c r="C17" s="980">
        <v>44080</v>
      </c>
      <c r="D17" s="981"/>
      <c r="E17" s="250" t="s">
        <v>502</v>
      </c>
      <c r="F17" s="1022" t="s">
        <v>503</v>
      </c>
      <c r="G17" s="1022">
        <v>0</v>
      </c>
      <c r="H17" s="1022" t="s">
        <v>504</v>
      </c>
      <c r="I17" s="1022"/>
      <c r="J17" s="1022"/>
      <c r="K17" s="1022"/>
      <c r="L17" s="1022">
        <f t="shared" si="0"/>
        <v>0</v>
      </c>
      <c r="M17" s="1022"/>
      <c r="N17" s="1023"/>
      <c r="O17" s="344" t="s">
        <v>481</v>
      </c>
      <c r="P17" s="237" t="s">
        <v>505</v>
      </c>
      <c r="Q17" s="357"/>
      <c r="R17" s="259"/>
      <c r="S17" s="217"/>
      <c r="T17" s="217"/>
      <c r="U17" s="237"/>
      <c r="V17" s="237"/>
      <c r="W17" s="369"/>
      <c r="X17" s="369"/>
      <c r="Y17" s="248"/>
      <c r="Z17" s="368"/>
      <c r="AA17" s="368"/>
      <c r="AB17" s="265"/>
      <c r="AC17" s="265"/>
      <c r="AD17" s="265"/>
      <c r="AE17" s="265"/>
      <c r="AF17" s="265"/>
      <c r="AG17" s="265"/>
      <c r="AH17" s="265"/>
      <c r="AI17" s="217"/>
      <c r="AJ17" s="259"/>
      <c r="AK17" s="217"/>
      <c r="AL17" s="217"/>
    </row>
    <row r="18" spans="1:59" ht="15.75" customHeight="1">
      <c r="A18" s="972"/>
      <c r="B18" s="973"/>
      <c r="C18" s="978">
        <v>44090</v>
      </c>
      <c r="D18" s="979"/>
      <c r="E18" s="358" t="s">
        <v>506</v>
      </c>
      <c r="F18" s="419">
        <v>4265</v>
      </c>
      <c r="G18" s="419">
        <v>5615</v>
      </c>
      <c r="H18" s="277" t="s">
        <v>507</v>
      </c>
      <c r="I18" s="276"/>
      <c r="J18" s="276"/>
      <c r="K18" s="276"/>
      <c r="L18" s="255">
        <f t="shared" si="0"/>
        <v>0</v>
      </c>
      <c r="M18" s="352"/>
      <c r="N18" s="359"/>
      <c r="O18" s="344" t="s">
        <v>481</v>
      </c>
      <c r="P18" s="237" t="s">
        <v>508</v>
      </c>
      <c r="Q18" s="357"/>
      <c r="R18" s="259"/>
      <c r="S18" s="217"/>
      <c r="T18" s="217"/>
      <c r="U18" s="217"/>
      <c r="V18" s="217"/>
      <c r="W18" s="365"/>
      <c r="X18" s="365"/>
      <c r="Y18" s="217"/>
      <c r="Z18" s="354"/>
      <c r="AA18" s="354"/>
      <c r="AB18" s="136"/>
      <c r="AC18" s="136"/>
      <c r="AD18" s="136"/>
      <c r="AE18" s="136"/>
      <c r="AF18" s="136"/>
      <c r="AG18" s="136"/>
      <c r="AH18" s="136"/>
      <c r="AI18" s="217"/>
      <c r="AJ18" s="259"/>
      <c r="AK18" s="217"/>
      <c r="AL18" s="217"/>
    </row>
    <row r="19" spans="1:59" ht="15.75" customHeight="1">
      <c r="A19" s="972"/>
      <c r="B19" s="973"/>
      <c r="C19" s="978">
        <v>44100</v>
      </c>
      <c r="D19" s="979"/>
      <c r="E19" s="358" t="s">
        <v>509</v>
      </c>
      <c r="F19" s="419">
        <v>1985</v>
      </c>
      <c r="G19" s="419">
        <v>3240</v>
      </c>
      <c r="H19" s="277" t="s">
        <v>510</v>
      </c>
      <c r="I19" s="276"/>
      <c r="J19" s="276"/>
      <c r="K19" s="276"/>
      <c r="L19" s="255">
        <f t="shared" si="0"/>
        <v>0</v>
      </c>
      <c r="M19" s="352"/>
      <c r="N19" s="351"/>
      <c r="O19" s="344" t="s">
        <v>481</v>
      </c>
      <c r="P19" s="237" t="s">
        <v>511</v>
      </c>
      <c r="Q19" s="357"/>
      <c r="R19" s="259"/>
      <c r="S19" s="217"/>
      <c r="T19" s="217"/>
      <c r="U19" s="217"/>
      <c r="V19" s="217"/>
      <c r="W19" s="451"/>
      <c r="X19" s="365"/>
      <c r="Y19" s="217"/>
      <c r="Z19" s="354"/>
      <c r="AA19" s="354"/>
      <c r="AB19" s="136"/>
      <c r="AC19" s="136"/>
      <c r="AD19" s="136"/>
      <c r="AE19" s="136"/>
      <c r="AF19" s="136"/>
      <c r="AG19" s="136"/>
      <c r="AH19" s="136"/>
      <c r="AI19" s="217"/>
      <c r="AJ19" s="259"/>
      <c r="AK19" s="217"/>
      <c r="AL19" s="217"/>
    </row>
    <row r="20" spans="1:59" ht="15.75" customHeight="1">
      <c r="A20" s="972"/>
      <c r="B20" s="973"/>
      <c r="C20" s="978">
        <v>44110</v>
      </c>
      <c r="D20" s="979"/>
      <c r="E20" s="358" t="s">
        <v>512</v>
      </c>
      <c r="F20" s="419">
        <v>2755</v>
      </c>
      <c r="G20" s="419">
        <v>3190</v>
      </c>
      <c r="H20" s="277" t="s">
        <v>513</v>
      </c>
      <c r="I20" s="276"/>
      <c r="J20" s="276"/>
      <c r="K20" s="276"/>
      <c r="L20" s="255">
        <f t="shared" si="0"/>
        <v>0</v>
      </c>
      <c r="M20" s="352"/>
      <c r="N20" s="351"/>
      <c r="O20" s="344" t="s">
        <v>481</v>
      </c>
      <c r="P20" s="237" t="s">
        <v>514</v>
      </c>
      <c r="Q20" s="357"/>
      <c r="R20" s="259"/>
      <c r="S20" s="217"/>
      <c r="T20" s="217"/>
      <c r="U20" s="217"/>
      <c r="V20" s="217"/>
      <c r="W20" s="365"/>
      <c r="X20" s="365"/>
      <c r="Y20" s="217"/>
      <c r="Z20" s="354"/>
      <c r="AA20" s="354"/>
      <c r="AB20" s="136"/>
      <c r="AC20" s="136"/>
      <c r="AD20" s="136"/>
      <c r="AE20" s="136"/>
      <c r="AF20" s="136"/>
      <c r="AG20" s="136"/>
      <c r="AH20" s="136"/>
      <c r="AI20" s="217"/>
      <c r="AJ20" s="259"/>
      <c r="AK20" s="217"/>
      <c r="AL20" s="217"/>
    </row>
    <row r="21" spans="1:59" ht="15.75" customHeight="1">
      <c r="A21" s="972"/>
      <c r="B21" s="973"/>
      <c r="C21" s="976">
        <v>44120</v>
      </c>
      <c r="D21" s="977"/>
      <c r="E21" s="358" t="s">
        <v>515</v>
      </c>
      <c r="F21" s="419">
        <v>3270</v>
      </c>
      <c r="G21" s="419">
        <v>4840</v>
      </c>
      <c r="H21" s="283" t="s">
        <v>516</v>
      </c>
      <c r="I21" s="272"/>
      <c r="J21" s="272"/>
      <c r="K21" s="272"/>
      <c r="L21" s="270">
        <f t="shared" si="0"/>
        <v>0</v>
      </c>
      <c r="M21" s="367"/>
      <c r="N21" s="359"/>
      <c r="O21" s="344" t="s">
        <v>481</v>
      </c>
      <c r="P21" s="237" t="s">
        <v>517</v>
      </c>
      <c r="Q21" s="357"/>
      <c r="R21" s="259"/>
      <c r="S21" s="217"/>
      <c r="T21" s="217"/>
      <c r="U21" s="217"/>
      <c r="V21" s="217"/>
      <c r="W21" s="365"/>
      <c r="X21" s="365"/>
      <c r="Y21" s="366"/>
      <c r="Z21" s="354"/>
      <c r="AA21" s="354"/>
      <c r="AB21" s="136"/>
      <c r="AC21" s="136"/>
      <c r="AD21" s="136"/>
      <c r="AE21" s="136"/>
      <c r="AF21" s="136"/>
      <c r="AG21" s="136"/>
      <c r="AH21" s="136"/>
      <c r="AI21" s="217"/>
      <c r="AJ21" s="259"/>
      <c r="AK21" s="217"/>
      <c r="AL21" s="217"/>
    </row>
    <row r="22" spans="1:59" ht="15.75" customHeight="1">
      <c r="A22" s="972"/>
      <c r="B22" s="973"/>
      <c r="C22" s="978">
        <v>44130</v>
      </c>
      <c r="D22" s="979"/>
      <c r="E22" s="358" t="s">
        <v>518</v>
      </c>
      <c r="F22" s="419">
        <v>2250</v>
      </c>
      <c r="G22" s="419">
        <v>3350</v>
      </c>
      <c r="H22" s="277" t="s">
        <v>519</v>
      </c>
      <c r="I22" s="276"/>
      <c r="J22" s="276"/>
      <c r="K22" s="276"/>
      <c r="L22" s="255">
        <f t="shared" si="0"/>
        <v>0</v>
      </c>
      <c r="M22" s="352"/>
      <c r="N22" s="359"/>
      <c r="O22" s="344" t="s">
        <v>481</v>
      </c>
      <c r="P22" s="237" t="s">
        <v>520</v>
      </c>
      <c r="Q22" s="357"/>
      <c r="R22" s="259"/>
      <c r="S22" s="217"/>
      <c r="T22" s="217"/>
      <c r="U22" s="217"/>
      <c r="V22" s="217"/>
      <c r="W22" s="365"/>
      <c r="X22" s="365"/>
      <c r="Y22" s="217"/>
      <c r="Z22" s="354"/>
      <c r="AA22" s="354"/>
      <c r="AB22" s="136"/>
      <c r="AC22" s="136"/>
      <c r="AD22" s="136"/>
      <c r="AE22" s="136"/>
      <c r="AF22" s="136"/>
      <c r="AG22" s="136"/>
      <c r="AH22" s="136"/>
      <c r="AI22" s="217"/>
      <c r="AJ22" s="259"/>
      <c r="AK22" s="217"/>
      <c r="AL22" s="217"/>
    </row>
    <row r="23" spans="1:59" ht="15.75" customHeight="1">
      <c r="A23" s="972"/>
      <c r="B23" s="973"/>
      <c r="C23" s="978">
        <v>44140</v>
      </c>
      <c r="D23" s="979"/>
      <c r="E23" s="358" t="s">
        <v>521</v>
      </c>
      <c r="F23" s="419">
        <v>4215</v>
      </c>
      <c r="G23" s="419">
        <v>5835</v>
      </c>
      <c r="H23" s="277" t="s">
        <v>522</v>
      </c>
      <c r="I23" s="276"/>
      <c r="J23" s="276"/>
      <c r="K23" s="276"/>
      <c r="L23" s="255">
        <f t="shared" si="0"/>
        <v>0</v>
      </c>
      <c r="M23" s="352"/>
      <c r="N23" s="359"/>
      <c r="O23" s="344" t="s">
        <v>481</v>
      </c>
      <c r="P23" s="237" t="s">
        <v>523</v>
      </c>
      <c r="Q23" s="357"/>
      <c r="R23" s="259"/>
      <c r="S23" s="217"/>
      <c r="T23" s="217"/>
      <c r="U23" s="364" t="s">
        <v>524</v>
      </c>
      <c r="V23" s="362"/>
      <c r="W23" s="363"/>
      <c r="X23" s="363"/>
      <c r="Y23" s="362"/>
      <c r="Z23" s="361"/>
      <c r="AA23" s="361"/>
      <c r="AB23" s="360"/>
      <c r="AC23" s="360"/>
      <c r="AD23" s="360"/>
      <c r="AE23" s="360"/>
      <c r="AF23" s="360"/>
      <c r="AG23" s="360"/>
      <c r="AH23" s="360"/>
      <c r="AI23" s="217"/>
      <c r="AJ23" s="259"/>
      <c r="AK23" s="217"/>
      <c r="AL23" s="217"/>
    </row>
    <row r="24" spans="1:59" ht="15.75" customHeight="1">
      <c r="A24" s="972"/>
      <c r="B24" s="973"/>
      <c r="C24" s="980">
        <v>44150</v>
      </c>
      <c r="D24" s="981"/>
      <c r="E24" s="476" t="s">
        <v>525</v>
      </c>
      <c r="F24" s="1020" t="s">
        <v>526</v>
      </c>
      <c r="G24" s="1020"/>
      <c r="H24" s="1020"/>
      <c r="I24" s="1020"/>
      <c r="J24" s="1020"/>
      <c r="K24" s="1020"/>
      <c r="L24" s="1020"/>
      <c r="M24" s="1020"/>
      <c r="N24" s="1021"/>
      <c r="O24" s="344"/>
      <c r="P24" s="237" t="s">
        <v>527</v>
      </c>
      <c r="Q24" s="357"/>
      <c r="R24" s="259"/>
      <c r="S24" s="217"/>
      <c r="T24" s="217"/>
      <c r="U24" s="217"/>
      <c r="V24" s="217"/>
      <c r="W24" s="217"/>
      <c r="X24" s="217"/>
      <c r="Y24" s="217"/>
      <c r="Z24" s="217"/>
      <c r="AA24" s="217"/>
      <c r="AB24" s="217"/>
      <c r="AC24" s="217"/>
      <c r="AD24" s="217"/>
      <c r="AE24" s="217"/>
      <c r="AF24" s="217"/>
      <c r="AG24" s="217"/>
      <c r="AH24" s="217"/>
      <c r="AI24" s="217"/>
      <c r="AJ24" s="259"/>
      <c r="AK24" s="217"/>
      <c r="AL24" s="217"/>
    </row>
    <row r="25" spans="1:59" ht="15.75" customHeight="1">
      <c r="A25" s="972"/>
      <c r="B25" s="973"/>
      <c r="C25" s="978">
        <v>44155</v>
      </c>
      <c r="D25" s="979"/>
      <c r="E25" s="463" t="s">
        <v>528</v>
      </c>
      <c r="F25" s="419">
        <v>3035</v>
      </c>
      <c r="G25" s="419">
        <v>3105</v>
      </c>
      <c r="H25" s="277" t="s">
        <v>529</v>
      </c>
      <c r="I25" s="276"/>
      <c r="J25" s="276"/>
      <c r="K25" s="276"/>
      <c r="L25" s="255">
        <f t="shared" ref="L25:L32" si="1">SUM(M25,N25)</f>
        <v>0</v>
      </c>
      <c r="M25" s="352"/>
      <c r="N25" s="359"/>
      <c r="O25" s="344" t="s">
        <v>481</v>
      </c>
      <c r="P25" s="237" t="s">
        <v>530</v>
      </c>
      <c r="Q25" s="357"/>
      <c r="R25" s="259"/>
      <c r="S25" s="217"/>
      <c r="T25" s="217"/>
      <c r="U25" s="217"/>
      <c r="V25" s="217"/>
      <c r="W25" s="217"/>
      <c r="X25" s="217"/>
      <c r="Y25" s="217"/>
      <c r="Z25" s="217"/>
      <c r="AA25" s="217"/>
      <c r="AB25" s="217"/>
      <c r="AC25" s="217"/>
      <c r="AD25" s="217"/>
      <c r="AE25" s="217"/>
      <c r="AF25" s="217"/>
      <c r="AG25" s="217"/>
      <c r="AH25" s="217"/>
      <c r="AI25" s="217"/>
      <c r="AJ25" s="259"/>
      <c r="AK25" s="217"/>
      <c r="AL25" s="217"/>
    </row>
    <row r="26" spans="1:59" ht="15.75" customHeight="1">
      <c r="A26" s="972"/>
      <c r="B26" s="973"/>
      <c r="C26" s="998">
        <v>44160</v>
      </c>
      <c r="D26" s="978"/>
      <c r="E26" s="358" t="s">
        <v>531</v>
      </c>
      <c r="F26" s="419">
        <v>5395</v>
      </c>
      <c r="G26" s="419">
        <v>7705</v>
      </c>
      <c r="H26" s="280" t="s">
        <v>532</v>
      </c>
      <c r="I26" s="279"/>
      <c r="J26" s="279"/>
      <c r="K26" s="279"/>
      <c r="L26" s="255">
        <f t="shared" si="1"/>
        <v>0</v>
      </c>
      <c r="M26" s="352"/>
      <c r="N26" s="351"/>
      <c r="O26" s="344" t="s">
        <v>481</v>
      </c>
      <c r="P26" s="237" t="s">
        <v>533</v>
      </c>
      <c r="Q26" s="357"/>
      <c r="R26" s="259"/>
      <c r="S26" s="217"/>
      <c r="T26" s="217"/>
      <c r="U26" s="217"/>
      <c r="V26" s="217"/>
      <c r="W26" s="217"/>
      <c r="X26" s="217"/>
      <c r="Y26" s="217"/>
      <c r="Z26" s="217"/>
      <c r="AA26" s="217"/>
      <c r="AB26" s="217"/>
      <c r="AC26" s="217"/>
      <c r="AD26" s="217"/>
      <c r="AE26" s="217"/>
      <c r="AF26" s="217"/>
      <c r="AG26" s="217"/>
      <c r="AH26" s="217"/>
      <c r="AI26" s="217"/>
      <c r="AJ26" s="259"/>
      <c r="AK26" s="217"/>
      <c r="AL26" s="217"/>
    </row>
    <row r="27" spans="1:59" ht="15.75" customHeight="1">
      <c r="A27" s="972"/>
      <c r="B27" s="973"/>
      <c r="C27" s="998">
        <v>44170</v>
      </c>
      <c r="D27" s="978"/>
      <c r="E27" s="358" t="s">
        <v>534</v>
      </c>
      <c r="F27" s="419">
        <v>3055</v>
      </c>
      <c r="G27" s="419">
        <v>3825</v>
      </c>
      <c r="H27" s="277" t="s">
        <v>535</v>
      </c>
      <c r="I27" s="276"/>
      <c r="J27" s="276"/>
      <c r="K27" s="275"/>
      <c r="L27" s="255">
        <f t="shared" si="1"/>
        <v>0</v>
      </c>
      <c r="M27" s="352"/>
      <c r="N27" s="351"/>
      <c r="O27" s="344" t="s">
        <v>481</v>
      </c>
      <c r="P27" s="237" t="s">
        <v>536</v>
      </c>
      <c r="Q27" s="357"/>
      <c r="R27" s="259"/>
      <c r="S27" s="217"/>
      <c r="T27" s="217"/>
      <c r="U27" s="217"/>
      <c r="V27" s="217"/>
      <c r="W27" s="217"/>
      <c r="X27" s="217"/>
      <c r="Y27" s="217"/>
      <c r="Z27" s="217"/>
      <c r="AA27" s="217"/>
      <c r="AB27" s="217"/>
      <c r="AC27" s="217"/>
      <c r="AD27" s="217"/>
      <c r="AE27" s="217"/>
      <c r="AF27" s="217"/>
      <c r="AG27" s="217"/>
      <c r="AH27" s="217"/>
      <c r="AI27" s="217"/>
      <c r="AJ27" s="259"/>
      <c r="AK27" s="217"/>
      <c r="AL27" s="217"/>
    </row>
    <row r="28" spans="1:59" ht="15.75" customHeight="1">
      <c r="A28" s="972"/>
      <c r="B28" s="973"/>
      <c r="C28" s="998">
        <v>44180</v>
      </c>
      <c r="D28" s="978"/>
      <c r="E28" s="358" t="s">
        <v>537</v>
      </c>
      <c r="F28" s="419">
        <v>3055</v>
      </c>
      <c r="G28" s="419">
        <v>5465</v>
      </c>
      <c r="H28" s="277" t="s">
        <v>538</v>
      </c>
      <c r="I28" s="276"/>
      <c r="J28" s="276"/>
      <c r="K28" s="275"/>
      <c r="L28" s="255">
        <f t="shared" si="1"/>
        <v>0</v>
      </c>
      <c r="M28" s="352"/>
      <c r="N28" s="351"/>
      <c r="O28" s="344" t="s">
        <v>481</v>
      </c>
      <c r="P28" s="237" t="s">
        <v>539</v>
      </c>
      <c r="Q28" s="357"/>
      <c r="R28" s="259"/>
      <c r="S28" s="217"/>
      <c r="T28" s="217"/>
      <c r="U28" s="217"/>
      <c r="V28" s="217"/>
      <c r="W28" s="217"/>
      <c r="X28" s="217"/>
      <c r="Y28" s="217"/>
      <c r="Z28" s="217"/>
      <c r="AA28" s="217"/>
      <c r="AB28" s="217"/>
      <c r="AC28" s="217"/>
      <c r="AD28" s="217"/>
      <c r="AE28" s="217"/>
      <c r="AF28" s="217"/>
      <c r="AG28" s="217"/>
      <c r="AH28" s="217"/>
      <c r="AI28" s="217"/>
      <c r="AJ28" s="259"/>
      <c r="AK28" s="217"/>
      <c r="AL28" s="217"/>
    </row>
    <row r="29" spans="1:59" ht="15.75" customHeight="1">
      <c r="A29" s="972"/>
      <c r="B29" s="973"/>
      <c r="C29" s="998">
        <v>44190</v>
      </c>
      <c r="D29" s="978"/>
      <c r="E29" s="358" t="s">
        <v>540</v>
      </c>
      <c r="F29" s="419">
        <v>2445</v>
      </c>
      <c r="G29" s="419">
        <v>2310</v>
      </c>
      <c r="H29" s="273" t="s">
        <v>541</v>
      </c>
      <c r="I29" s="272"/>
      <c r="J29" s="272"/>
      <c r="K29" s="272"/>
      <c r="L29" s="255">
        <f t="shared" si="1"/>
        <v>0</v>
      </c>
      <c r="M29" s="352"/>
      <c r="N29" s="351"/>
      <c r="O29" s="344" t="s">
        <v>481</v>
      </c>
      <c r="P29" s="237" t="s">
        <v>542</v>
      </c>
      <c r="Q29" s="357"/>
      <c r="R29" s="259"/>
      <c r="S29" s="217"/>
      <c r="T29" s="217"/>
      <c r="U29" s="217"/>
      <c r="V29" s="217"/>
      <c r="W29" s="217"/>
      <c r="X29" s="217"/>
      <c r="Y29" s="217"/>
      <c r="Z29" s="217"/>
      <c r="AA29" s="217"/>
      <c r="AB29" s="217"/>
      <c r="AC29" s="217"/>
      <c r="AD29" s="217"/>
      <c r="AE29" s="217"/>
      <c r="AF29" s="217"/>
      <c r="AG29" s="217"/>
      <c r="AH29" s="217"/>
      <c r="AI29" s="217"/>
      <c r="AJ29" s="259"/>
      <c r="AK29" s="217"/>
      <c r="AL29" s="217"/>
    </row>
    <row r="30" spans="1:59" ht="15.75" customHeight="1">
      <c r="A30" s="972"/>
      <c r="B30" s="973"/>
      <c r="C30" s="978">
        <v>44200</v>
      </c>
      <c r="D30" s="979"/>
      <c r="E30" s="358" t="s">
        <v>543</v>
      </c>
      <c r="F30" s="419">
        <v>2030</v>
      </c>
      <c r="G30" s="419">
        <v>1820</v>
      </c>
      <c r="H30" s="273" t="s">
        <v>544</v>
      </c>
      <c r="I30" s="272"/>
      <c r="J30" s="272"/>
      <c r="K30" s="272"/>
      <c r="L30" s="255">
        <f t="shared" si="1"/>
        <v>0</v>
      </c>
      <c r="M30" s="352"/>
      <c r="N30" s="351"/>
      <c r="O30" s="344" t="s">
        <v>481</v>
      </c>
      <c r="P30" s="237" t="s">
        <v>545</v>
      </c>
      <c r="Q30" s="357"/>
      <c r="R30" s="259"/>
      <c r="S30" s="217"/>
      <c r="T30" s="217"/>
      <c r="U30" s="217"/>
      <c r="V30" s="217"/>
      <c r="W30" s="217"/>
      <c r="X30" s="217"/>
      <c r="Y30" s="217"/>
      <c r="Z30" s="217"/>
      <c r="AA30" s="217"/>
      <c r="AB30" s="217"/>
      <c r="AC30" s="217"/>
      <c r="AD30" s="217"/>
      <c r="AE30" s="217"/>
      <c r="AF30" s="217"/>
      <c r="AG30" s="217"/>
      <c r="AH30" s="217"/>
      <c r="AI30" s="217"/>
      <c r="AJ30" s="259"/>
      <c r="AK30" s="217"/>
      <c r="AL30" s="217"/>
      <c r="AN30" s="992"/>
      <c r="AO30" s="992"/>
      <c r="AW30" s="992"/>
      <c r="AX30" s="992"/>
      <c r="BF30" s="992"/>
      <c r="BG30" s="992"/>
    </row>
    <row r="31" spans="1:59" ht="15.75" customHeight="1">
      <c r="A31" s="972"/>
      <c r="B31" s="973"/>
      <c r="C31" s="978">
        <v>44210</v>
      </c>
      <c r="D31" s="979"/>
      <c r="E31" s="358" t="s">
        <v>546</v>
      </c>
      <c r="F31" s="419">
        <v>2310</v>
      </c>
      <c r="G31" s="419">
        <v>2890</v>
      </c>
      <c r="H31" s="273" t="s">
        <v>547</v>
      </c>
      <c r="I31" s="272"/>
      <c r="J31" s="272"/>
      <c r="K31" s="272"/>
      <c r="L31" s="255">
        <f t="shared" si="1"/>
        <v>0</v>
      </c>
      <c r="M31" s="352"/>
      <c r="N31" s="351"/>
      <c r="O31" s="344" t="s">
        <v>481</v>
      </c>
      <c r="P31" s="237" t="s">
        <v>548</v>
      </c>
      <c r="Q31" s="357"/>
      <c r="R31" s="259"/>
      <c r="S31" s="217"/>
      <c r="T31" s="217"/>
      <c r="U31" s="217"/>
      <c r="V31" s="217"/>
      <c r="W31" s="217"/>
      <c r="X31" s="217"/>
      <c r="Y31" s="217"/>
      <c r="Z31" s="217"/>
      <c r="AA31" s="217"/>
      <c r="AB31" s="217"/>
      <c r="AC31" s="217"/>
      <c r="AD31" s="217"/>
      <c r="AE31" s="217"/>
      <c r="AF31" s="217"/>
      <c r="AG31" s="217"/>
      <c r="AH31" s="217"/>
      <c r="AI31" s="217"/>
      <c r="AJ31" s="259"/>
      <c r="AK31" s="217"/>
      <c r="AL31" s="217"/>
    </row>
    <row r="32" spans="1:59" ht="15.75" customHeight="1">
      <c r="A32" s="972"/>
      <c r="B32" s="973"/>
      <c r="C32" s="978">
        <v>44220</v>
      </c>
      <c r="D32" s="979"/>
      <c r="E32" s="358" t="s">
        <v>549</v>
      </c>
      <c r="F32" s="419">
        <v>2310</v>
      </c>
      <c r="G32" s="419">
        <v>3690</v>
      </c>
      <c r="H32" s="273" t="s">
        <v>550</v>
      </c>
      <c r="I32" s="272"/>
      <c r="J32" s="272"/>
      <c r="K32" s="272"/>
      <c r="L32" s="255">
        <f t="shared" si="1"/>
        <v>0</v>
      </c>
      <c r="M32" s="352"/>
      <c r="N32" s="351"/>
      <c r="O32" s="344" t="s">
        <v>481</v>
      </c>
      <c r="P32" s="237" t="s">
        <v>551</v>
      </c>
      <c r="Q32" s="265"/>
      <c r="R32" s="248"/>
      <c r="S32" s="248"/>
      <c r="T32" s="217"/>
      <c r="U32" s="217"/>
      <c r="V32" s="217"/>
      <c r="W32" s="217"/>
      <c r="X32" s="217"/>
      <c r="Y32" s="217"/>
      <c r="Z32" s="217"/>
      <c r="AA32" s="217"/>
      <c r="AB32" s="217"/>
      <c r="AC32" s="217"/>
      <c r="AD32" s="217"/>
      <c r="AE32" s="217"/>
      <c r="AF32" s="217"/>
      <c r="AG32" s="217"/>
      <c r="AH32" s="217"/>
      <c r="AI32" s="217"/>
      <c r="AJ32" s="259"/>
      <c r="AK32" s="217"/>
      <c r="AL32" s="217"/>
    </row>
    <row r="33" spans="1:48" ht="15.75" customHeight="1">
      <c r="A33" s="972"/>
      <c r="B33" s="973"/>
      <c r="C33" s="980">
        <v>44230</v>
      </c>
      <c r="D33" s="981"/>
      <c r="E33" s="250" t="s">
        <v>552</v>
      </c>
      <c r="F33" s="1022" t="s">
        <v>553</v>
      </c>
      <c r="G33" s="1022"/>
      <c r="H33" s="1022"/>
      <c r="I33" s="1022"/>
      <c r="J33" s="1022"/>
      <c r="K33" s="1022"/>
      <c r="L33" s="1022"/>
      <c r="M33" s="1022"/>
      <c r="N33" s="1023"/>
      <c r="O33" s="344" t="s">
        <v>481</v>
      </c>
      <c r="P33" s="237" t="s">
        <v>554</v>
      </c>
      <c r="Q33" s="248"/>
      <c r="R33" s="248"/>
      <c r="S33" s="248"/>
      <c r="T33" s="217"/>
      <c r="U33" s="354"/>
      <c r="V33" s="354"/>
      <c r="W33" s="356"/>
      <c r="X33" s="356"/>
      <c r="Y33" s="217"/>
      <c r="Z33" s="355"/>
      <c r="AA33" s="354"/>
      <c r="AB33" s="354"/>
      <c r="AC33" s="354"/>
      <c r="AD33" s="354"/>
      <c r="AE33" s="354"/>
      <c r="AF33" s="353"/>
      <c r="AG33" s="136"/>
      <c r="AH33" s="136"/>
      <c r="AI33" s="217"/>
      <c r="AJ33" s="259"/>
      <c r="AK33" s="217"/>
      <c r="AL33" s="217"/>
      <c r="AV33" s="261"/>
    </row>
    <row r="34" spans="1:48" ht="15.75" customHeight="1">
      <c r="A34" s="972"/>
      <c r="B34" s="973"/>
      <c r="C34" s="978">
        <v>44240</v>
      </c>
      <c r="D34" s="979"/>
      <c r="E34" s="358" t="s">
        <v>555</v>
      </c>
      <c r="F34" s="419">
        <v>2830</v>
      </c>
      <c r="G34" s="419">
        <v>2670</v>
      </c>
      <c r="H34" s="273" t="s">
        <v>556</v>
      </c>
      <c r="I34" s="272"/>
      <c r="J34" s="272"/>
      <c r="K34" s="272"/>
      <c r="L34" s="255">
        <f t="shared" ref="L34:L35" si="2">SUM(M34,N34)</f>
        <v>0</v>
      </c>
      <c r="M34" s="352"/>
      <c r="N34" s="351"/>
      <c r="O34" s="344" t="s">
        <v>481</v>
      </c>
      <c r="P34" s="237" t="s">
        <v>557</v>
      </c>
      <c r="Q34" s="217"/>
      <c r="R34" s="217"/>
      <c r="S34" s="217"/>
      <c r="T34" s="217"/>
      <c r="U34" s="217"/>
      <c r="V34" s="217"/>
      <c r="W34" s="217"/>
      <c r="X34" s="343"/>
      <c r="Y34" s="217"/>
      <c r="Z34" s="217"/>
      <c r="AA34" s="217"/>
      <c r="AB34" s="217"/>
      <c r="AC34" s="217"/>
      <c r="AD34" s="217"/>
      <c r="AE34" s="217"/>
      <c r="AF34" s="217"/>
      <c r="AG34" s="217"/>
      <c r="AH34" s="217"/>
      <c r="AI34" s="217"/>
      <c r="AJ34" s="259"/>
      <c r="AK34" s="217"/>
      <c r="AL34" s="217"/>
    </row>
    <row r="35" spans="1:48" ht="15.75" customHeight="1">
      <c r="A35" s="1036"/>
      <c r="B35" s="1037"/>
      <c r="C35" s="1040">
        <v>44250</v>
      </c>
      <c r="D35" s="1041"/>
      <c r="E35" s="466" t="s">
        <v>558</v>
      </c>
      <c r="F35" s="458">
        <v>1135</v>
      </c>
      <c r="G35" s="350">
        <v>840</v>
      </c>
      <c r="H35" s="349" t="s">
        <v>559</v>
      </c>
      <c r="I35" s="348"/>
      <c r="J35" s="348"/>
      <c r="K35" s="348"/>
      <c r="L35" s="347">
        <f t="shared" si="2"/>
        <v>0</v>
      </c>
      <c r="M35" s="346"/>
      <c r="N35" s="345"/>
      <c r="O35" s="344" t="s">
        <v>481</v>
      </c>
      <c r="P35" s="237" t="s">
        <v>560</v>
      </c>
      <c r="Q35" s="217"/>
      <c r="R35" s="217"/>
      <c r="S35" s="217"/>
      <c r="T35" s="217"/>
      <c r="U35" s="217"/>
      <c r="V35" s="217"/>
      <c r="W35" s="217"/>
      <c r="X35" s="217"/>
      <c r="Y35" s="217"/>
      <c r="Z35" s="217"/>
      <c r="AA35" s="217"/>
      <c r="AB35" s="217"/>
      <c r="AC35" s="217"/>
      <c r="AD35" s="217"/>
      <c r="AE35" s="343"/>
      <c r="AF35" s="217"/>
      <c r="AG35" s="217"/>
      <c r="AH35" s="217"/>
      <c r="AI35" s="217"/>
      <c r="AJ35" s="217"/>
      <c r="AK35" s="217"/>
      <c r="AL35" s="217"/>
    </row>
    <row r="36" spans="1:48" ht="15.75" customHeight="1" thickBot="1">
      <c r="A36" s="342" t="s">
        <v>561</v>
      </c>
      <c r="B36" s="341"/>
      <c r="C36" s="340"/>
      <c r="D36" s="340"/>
      <c r="E36" s="478"/>
      <c r="F36" s="338">
        <f t="shared" ref="F36:K36" si="3">SUM(F11:F35)</f>
        <v>63245</v>
      </c>
      <c r="G36" s="337">
        <f>SUM(G11:G35)</f>
        <v>95205</v>
      </c>
      <c r="H36" s="336">
        <f t="shared" si="3"/>
        <v>0</v>
      </c>
      <c r="I36" s="335">
        <f t="shared" si="3"/>
        <v>0</v>
      </c>
      <c r="J36" s="335">
        <f t="shared" si="3"/>
        <v>0</v>
      </c>
      <c r="K36" s="335">
        <f t="shared" si="3"/>
        <v>0</v>
      </c>
      <c r="L36" s="336">
        <f>SUM(L11:L35)</f>
        <v>0</v>
      </c>
      <c r="M36" s="333">
        <f>SUM(M11:M35)</f>
        <v>0</v>
      </c>
      <c r="N36" s="332">
        <f>SUM(N11:N35)</f>
        <v>0</v>
      </c>
      <c r="O36" s="237"/>
      <c r="P36" s="237"/>
      <c r="Q36" s="237"/>
      <c r="R36" s="237"/>
      <c r="S36" s="237"/>
      <c r="T36" s="237"/>
      <c r="U36" s="217"/>
      <c r="V36" s="217"/>
      <c r="W36" s="217"/>
      <c r="X36" s="217"/>
      <c r="Y36" s="217"/>
      <c r="Z36" s="217"/>
      <c r="AA36" s="217"/>
      <c r="AB36" s="217"/>
      <c r="AC36" s="217"/>
      <c r="AD36" s="217"/>
      <c r="AE36" s="329"/>
      <c r="AF36" s="217"/>
      <c r="AG36" s="217"/>
      <c r="AH36" s="217"/>
      <c r="AI36" s="217"/>
      <c r="AJ36" s="217"/>
      <c r="AK36" s="217"/>
      <c r="AL36" s="217"/>
    </row>
    <row r="37" spans="1:48" ht="15.75" customHeight="1">
      <c r="A37" s="331"/>
      <c r="B37" s="237"/>
      <c r="C37" s="237"/>
      <c r="D37" s="237"/>
      <c r="E37" s="237"/>
      <c r="F37" s="330"/>
      <c r="G37" s="330"/>
      <c r="H37" s="237"/>
      <c r="I37" s="237"/>
      <c r="J37" s="237"/>
      <c r="K37" s="237"/>
      <c r="L37" s="237"/>
      <c r="M37" s="237"/>
      <c r="N37" s="237"/>
      <c r="O37" s="237"/>
      <c r="P37" s="237"/>
      <c r="Q37" s="237"/>
      <c r="R37" s="237"/>
      <c r="S37" s="237"/>
      <c r="T37" s="237"/>
      <c r="U37" s="217"/>
      <c r="V37" s="217"/>
      <c r="W37" s="217"/>
      <c r="X37" s="217"/>
      <c r="Y37" s="217"/>
      <c r="Z37" s="217"/>
      <c r="AA37" s="217"/>
      <c r="AB37" s="217"/>
      <c r="AC37" s="217"/>
      <c r="AD37" s="237"/>
      <c r="AE37" s="237"/>
      <c r="AF37" s="237"/>
      <c r="AG37" s="237"/>
      <c r="AH37" s="237"/>
      <c r="AI37" s="237"/>
      <c r="AJ37" s="237"/>
      <c r="AK37" s="237"/>
      <c r="AL37" s="237"/>
    </row>
    <row r="38" spans="1:48" ht="15.75" hidden="1"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5.75" hidden="1"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row>
    <row r="40" spans="1:48" ht="15.75" customHeight="1">
      <c r="A40" s="243" t="s">
        <v>708</v>
      </c>
      <c r="B40" s="24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700</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362</v>
      </c>
      <c r="B42" s="248"/>
      <c r="C42"/>
      <c r="D42" s="470"/>
      <c r="E42" s="471"/>
      <c r="F42" s="471"/>
      <c r="G42" s="471"/>
      <c r="H42" s="471"/>
      <c r="I42" s="471"/>
      <c r="J42" s="471"/>
      <c r="K42" s="471"/>
      <c r="L42" s="471"/>
      <c r="M42" s="471"/>
      <c r="N42" s="471"/>
      <c r="O42" s="471"/>
      <c r="P42" s="471"/>
      <c r="Q42"/>
      <c r="R42" s="472"/>
      <c r="S42"/>
      <c r="T42" s="51"/>
      <c r="U42" s="51"/>
      <c r="V42" s="51"/>
      <c r="W42" s="51"/>
      <c r="X42" s="52"/>
      <c r="Y42" s="52"/>
      <c r="Z42" s="237"/>
      <c r="AA42" s="237"/>
      <c r="AB42" s="237"/>
      <c r="AC42" s="237"/>
      <c r="AD42" s="237"/>
      <c r="AE42" s="237"/>
      <c r="AF42" s="237"/>
      <c r="AG42" s="237"/>
      <c r="AH42" s="237"/>
      <c r="AI42" s="237"/>
      <c r="AJ42" s="237"/>
      <c r="AK42" s="237"/>
      <c r="AL42" s="237"/>
    </row>
    <row r="43" spans="1:48" ht="15.75" customHeight="1">
      <c r="A43" s="53" t="s">
        <v>562</v>
      </c>
      <c r="B43" s="248"/>
      <c r="C43" s="248"/>
      <c r="D43" s="248"/>
      <c r="E43" s="248"/>
      <c r="F43" s="248"/>
      <c r="G43" s="248"/>
      <c r="H43" s="248"/>
      <c r="I43" s="248"/>
      <c r="J43" s="248"/>
      <c r="K43" s="248"/>
      <c r="L43" s="248"/>
      <c r="M43" s="248"/>
      <c r="N43" s="248"/>
      <c r="O43" s="248"/>
      <c r="P43" s="248"/>
      <c r="Q43" s="248"/>
      <c r="R43" s="248"/>
      <c r="S43" s="248"/>
      <c r="T43" s="248"/>
      <c r="U43" s="248"/>
      <c r="V43" s="248"/>
      <c r="W43" s="248"/>
      <c r="X43" s="329"/>
      <c r="Y43" s="248"/>
      <c r="Z43" s="237"/>
      <c r="AA43" s="237"/>
      <c r="AB43" s="237"/>
      <c r="AC43" s="237"/>
      <c r="AD43" s="237"/>
      <c r="AE43" s="237"/>
      <c r="AF43" s="237"/>
      <c r="AG43" s="237"/>
      <c r="AH43" s="237"/>
      <c r="AI43" s="237"/>
      <c r="AJ43" s="237"/>
      <c r="AK43" s="237"/>
      <c r="AL43" s="237"/>
    </row>
    <row r="44" spans="1:48" ht="15.65" customHeight="1">
      <c r="A44" s="53"/>
      <c r="B44" s="672" t="s">
        <v>709</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37"/>
      <c r="AA44" s="237"/>
      <c r="AB44" s="237"/>
      <c r="AC44" s="237"/>
      <c r="AD44" s="237"/>
      <c r="AE44" s="237"/>
      <c r="AF44" s="237"/>
      <c r="AG44" s="237"/>
      <c r="AH44" s="237"/>
      <c r="AI44" s="237"/>
      <c r="AJ44" s="237"/>
      <c r="AK44" s="237"/>
      <c r="AL44" s="237"/>
    </row>
    <row r="45" spans="1:48" ht="15.75" customHeight="1">
      <c r="A45" s="243" t="s">
        <v>657</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169" t="s">
        <v>363</v>
      </c>
      <c r="AG45" s="242"/>
      <c r="AH45" s="686">
        <f>SUM(F36,Z11)</f>
        <v>65140</v>
      </c>
      <c r="AI45" s="237"/>
      <c r="AJ45" s="237"/>
      <c r="AK45" s="237"/>
      <c r="AL45" s="237"/>
    </row>
    <row r="46" spans="1:48" ht="15.75" customHeight="1">
      <c r="A46" s="53" t="s">
        <v>563</v>
      </c>
      <c r="B46" s="742"/>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165" t="s">
        <v>364</v>
      </c>
      <c r="AG46" s="239"/>
      <c r="AH46" s="743">
        <f>SUM(G36,AA11)</f>
        <v>96715</v>
      </c>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240" t="s">
        <v>466</v>
      </c>
      <c r="AG47" s="239"/>
      <c r="AH47" s="238">
        <f>SUM(AH45:AH46)</f>
        <v>161855</v>
      </c>
      <c r="AI47" s="237"/>
      <c r="AJ47" s="237"/>
      <c r="AK47" s="237"/>
      <c r="AL47" s="237"/>
    </row>
    <row r="48" spans="1:48" ht="15.75" customHeight="1">
      <c r="A48" s="53" t="s">
        <v>565</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7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BZmDKlDVP3Gy7IEcpsWH6rsjUAy4XI4i5qY4nUOyLexvWMqYnU7HMGK0HochqPmVflUIiOgrKZ/Q4XZJsT+O3w==" saltValue="HMhoQnIm5DyfE7I7tO2rog==" spinCount="100000" sheet="1" scenarios="1" formatCells="0" autoFilter="0"/>
  <protectedRanges>
    <protectedRange sqref="O45" name="範囲1"/>
  </protectedRanges>
  <mergeCells count="64">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 ref="AJ5:AL5"/>
    <mergeCell ref="O7:V7"/>
    <mergeCell ref="AJ7:AL7"/>
    <mergeCell ref="G5:T5"/>
    <mergeCell ref="AD5:AG5"/>
    <mergeCell ref="AA6:AH6"/>
    <mergeCell ref="AA7:AH7"/>
    <mergeCell ref="A2:B2"/>
    <mergeCell ref="C2:G2"/>
    <mergeCell ref="L2:M2"/>
    <mergeCell ref="D4:F4"/>
    <mergeCell ref="G4:T4"/>
    <mergeCell ref="X4:Z4"/>
    <mergeCell ref="AD4:AG4"/>
    <mergeCell ref="U4:W4"/>
    <mergeCell ref="U5:W5"/>
    <mergeCell ref="X5:Z5"/>
    <mergeCell ref="D6:F6"/>
    <mergeCell ref="G6:L6"/>
    <mergeCell ref="X7:Z7"/>
    <mergeCell ref="M6:N6"/>
    <mergeCell ref="X6:Z6"/>
    <mergeCell ref="D7:F7"/>
    <mergeCell ref="G7:L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C33:D33"/>
    <mergeCell ref="C34:D34"/>
    <mergeCell ref="F24:N24"/>
    <mergeCell ref="C13:D13"/>
    <mergeCell ref="C14:D14"/>
    <mergeCell ref="C15:D15"/>
    <mergeCell ref="C21:D21"/>
    <mergeCell ref="F17:N17"/>
  </mergeCells>
  <phoneticPr fontId="7"/>
  <conditionalFormatting sqref="O11:O23 O25:O35">
    <cfRule type="expression" dxfId="6" priority="2">
      <formula>AND($F11=$M11,$G11=$N11)</formula>
    </cfRule>
  </conditionalFormatting>
  <conditionalFormatting sqref="O24">
    <cfRule type="expression" dxfId="5" priority="3">
      <formula>AND(#REF!=$M24,$G24=$N24)</formula>
    </cfRule>
  </conditionalFormatting>
  <conditionalFormatting sqref="AI11">
    <cfRule type="expression" dxfId="4"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01" t="s">
        <v>566</v>
      </c>
      <c r="B2" s="1002"/>
      <c r="C2" s="1069" t="s">
        <v>567</v>
      </c>
      <c r="D2" s="1070"/>
      <c r="E2" s="1070"/>
      <c r="F2" s="1070"/>
      <c r="G2" s="1071"/>
      <c r="H2" s="594"/>
      <c r="I2" s="595"/>
      <c r="J2" s="596"/>
      <c r="K2" s="596"/>
      <c r="L2" s="946">
        <v>45748</v>
      </c>
      <c r="M2" s="946"/>
      <c r="N2" s="597" t="s">
        <v>568</v>
      </c>
      <c r="O2" s="595"/>
      <c r="P2" s="595"/>
      <c r="Q2" s="598"/>
      <c r="R2" s="595"/>
      <c r="S2" s="595"/>
      <c r="T2" s="595"/>
      <c r="U2" s="595"/>
      <c r="V2" s="599"/>
      <c r="W2" s="599"/>
      <c r="X2" s="595"/>
      <c r="Y2" s="600"/>
      <c r="Z2" s="595"/>
      <c r="AA2" s="323" t="s">
        <v>103</v>
      </c>
      <c r="AB2" s="237"/>
      <c r="AC2" s="237"/>
      <c r="AD2" s="237"/>
      <c r="AE2" s="237"/>
      <c r="AF2" s="322"/>
      <c r="AG2" s="321"/>
      <c r="AH2" s="320" t="s">
        <v>104</v>
      </c>
      <c r="AI2" s="237"/>
      <c r="AJ2" s="237"/>
      <c r="AK2" s="237"/>
      <c r="AL2" s="237"/>
    </row>
    <row r="3" spans="1:38" ht="4.5" customHeight="1" thickBot="1">
      <c r="A3" s="601"/>
      <c r="B3" s="601"/>
      <c r="C3" s="601"/>
      <c r="D3" s="601"/>
      <c r="E3" s="601"/>
      <c r="F3" s="601"/>
      <c r="G3" s="601"/>
      <c r="H3" s="600"/>
      <c r="I3" s="600"/>
      <c r="J3" s="600"/>
      <c r="K3" s="600"/>
      <c r="L3" s="600"/>
      <c r="M3" s="600"/>
      <c r="N3" s="600"/>
      <c r="O3" s="600"/>
      <c r="P3" s="600"/>
      <c r="Q3" s="600"/>
      <c r="R3" s="602"/>
      <c r="S3" s="600"/>
      <c r="T3" s="600"/>
      <c r="U3" s="600"/>
      <c r="V3" s="600"/>
      <c r="W3" s="600"/>
      <c r="X3" s="600"/>
      <c r="Y3" s="600"/>
      <c r="Z3" s="603"/>
      <c r="AA3" s="217"/>
      <c r="AB3" s="217"/>
      <c r="AC3" s="217"/>
      <c r="AD3" s="318"/>
      <c r="AE3" s="318"/>
      <c r="AF3" s="318"/>
      <c r="AG3" s="318"/>
      <c r="AH3" s="318"/>
      <c r="AI3" s="318"/>
      <c r="AJ3" s="318"/>
      <c r="AK3" s="318"/>
      <c r="AL3" s="318"/>
    </row>
    <row r="4" spans="1:38" ht="13.5" customHeight="1" thickTop="1">
      <c r="A4" s="604" t="s">
        <v>105</v>
      </c>
      <c r="B4" s="605"/>
      <c r="C4" s="606"/>
      <c r="D4" s="1064" t="s">
        <v>106</v>
      </c>
      <c r="E4" s="1065"/>
      <c r="F4" s="1066"/>
      <c r="G4" s="1064" t="s">
        <v>107</v>
      </c>
      <c r="H4" s="1065"/>
      <c r="I4" s="1065"/>
      <c r="J4" s="1065"/>
      <c r="K4" s="1065"/>
      <c r="L4" s="1065"/>
      <c r="M4" s="1065"/>
      <c r="N4" s="1065"/>
      <c r="O4" s="1065"/>
      <c r="P4" s="1065"/>
      <c r="Q4" s="1065"/>
      <c r="R4" s="1065"/>
      <c r="S4" s="1065"/>
      <c r="T4" s="1065"/>
      <c r="U4" s="1073" t="s">
        <v>108</v>
      </c>
      <c r="V4" s="1065"/>
      <c r="W4" s="1066"/>
      <c r="X4" s="1064" t="s">
        <v>109</v>
      </c>
      <c r="Y4" s="1065"/>
      <c r="Z4" s="1072"/>
      <c r="AA4" s="317" t="s">
        <v>3</v>
      </c>
      <c r="AB4" s="316"/>
      <c r="AC4" s="316"/>
      <c r="AD4" s="1011" t="s">
        <v>110</v>
      </c>
      <c r="AE4" s="1011"/>
      <c r="AF4" s="1011"/>
      <c r="AG4" s="1011"/>
      <c r="AH4" s="315" t="s">
        <v>111</v>
      </c>
      <c r="AI4" s="243"/>
      <c r="AJ4" s="217"/>
      <c r="AK4" s="217"/>
      <c r="AL4" s="217"/>
    </row>
    <row r="5" spans="1:38" ht="24.75" customHeight="1" thickBot="1">
      <c r="A5" s="607"/>
      <c r="B5" s="608"/>
      <c r="C5" s="609"/>
      <c r="D5" s="1077"/>
      <c r="E5" s="1078"/>
      <c r="F5" s="1078"/>
      <c r="G5" s="1079">
        <f>表紙!D6</f>
        <v>0</v>
      </c>
      <c r="H5" s="1080"/>
      <c r="I5" s="1080"/>
      <c r="J5" s="1080"/>
      <c r="K5" s="1080"/>
      <c r="L5" s="1080"/>
      <c r="M5" s="1080"/>
      <c r="N5" s="1080"/>
      <c r="O5" s="1080"/>
      <c r="P5" s="1080"/>
      <c r="Q5" s="1080"/>
      <c r="R5" s="1080"/>
      <c r="S5" s="1080"/>
      <c r="T5" s="1080"/>
      <c r="U5" s="1081">
        <f>表紙!D7</f>
        <v>0</v>
      </c>
      <c r="V5" s="1082"/>
      <c r="W5" s="1083"/>
      <c r="X5" s="1074">
        <f>表紙!D8</f>
        <v>0</v>
      </c>
      <c r="Y5" s="1075"/>
      <c r="Z5" s="1076"/>
      <c r="AA5" s="233">
        <f>表紙!K4</f>
        <v>0</v>
      </c>
      <c r="AB5" s="144"/>
      <c r="AC5" s="144"/>
      <c r="AD5" s="918">
        <f>表紙!L4</f>
        <v>0</v>
      </c>
      <c r="AE5" s="918"/>
      <c r="AF5" s="918"/>
      <c r="AG5" s="918"/>
      <c r="AH5" s="143">
        <f>表紙!P4</f>
        <v>0</v>
      </c>
      <c r="AI5" s="237"/>
      <c r="AJ5" s="846" t="s">
        <v>112</v>
      </c>
      <c r="AK5" s="846"/>
      <c r="AL5" s="846"/>
    </row>
    <row r="6" spans="1:38" ht="13.5" customHeight="1" thickTop="1">
      <c r="A6" s="604" t="s">
        <v>113</v>
      </c>
      <c r="B6" s="605"/>
      <c r="C6" s="606"/>
      <c r="D6" s="1064" t="s">
        <v>569</v>
      </c>
      <c r="E6" s="1065"/>
      <c r="F6" s="1066"/>
      <c r="G6" s="610"/>
      <c r="H6" s="611"/>
      <c r="I6" s="611"/>
      <c r="J6" s="611"/>
      <c r="K6" s="611"/>
      <c r="L6" s="611"/>
      <c r="M6" s="611"/>
      <c r="N6" s="612"/>
      <c r="O6" s="612"/>
      <c r="P6" s="613"/>
      <c r="Q6" s="613"/>
      <c r="R6" s="613"/>
      <c r="S6" s="613"/>
      <c r="T6" s="613"/>
      <c r="U6" s="613"/>
      <c r="V6" s="613"/>
      <c r="W6" s="614"/>
      <c r="X6" s="1064" t="s">
        <v>118</v>
      </c>
      <c r="Y6" s="1065"/>
      <c r="Z6" s="1065"/>
      <c r="AA6" s="993" t="s">
        <v>471</v>
      </c>
      <c r="AB6" s="994"/>
      <c r="AC6" s="994"/>
      <c r="AD6" s="994"/>
      <c r="AE6" s="994"/>
      <c r="AF6" s="994"/>
      <c r="AG6" s="994"/>
      <c r="AH6" s="995"/>
      <c r="AI6" s="217"/>
      <c r="AJ6" s="217"/>
      <c r="AK6" s="217"/>
      <c r="AL6" s="217"/>
    </row>
    <row r="7" spans="1:38" ht="24.75" customHeight="1" thickBot="1">
      <c r="A7" s="615"/>
      <c r="B7" s="616"/>
      <c r="C7" s="609"/>
      <c r="D7" s="1058">
        <f>SUM(M36,AG11)</f>
        <v>0</v>
      </c>
      <c r="E7" s="1059"/>
      <c r="F7" s="1060"/>
      <c r="G7" s="617"/>
      <c r="H7" s="612"/>
      <c r="I7" s="612"/>
      <c r="J7" s="612"/>
      <c r="K7" s="612"/>
      <c r="L7" s="612"/>
      <c r="M7" s="595"/>
      <c r="N7" s="595"/>
      <c r="O7" s="595"/>
      <c r="P7" s="595"/>
      <c r="Q7" s="595"/>
      <c r="R7" s="595"/>
      <c r="S7" s="595"/>
      <c r="T7" s="595"/>
      <c r="U7" s="595"/>
      <c r="V7" s="595"/>
      <c r="W7" s="618"/>
      <c r="X7" s="1067">
        <f>表紙!D9</f>
        <v>0</v>
      </c>
      <c r="Y7" s="1068"/>
      <c r="Z7" s="1068"/>
      <c r="AA7" s="884">
        <f>表紙!D10</f>
        <v>0</v>
      </c>
      <c r="AB7" s="865"/>
      <c r="AC7" s="865"/>
      <c r="AD7" s="865"/>
      <c r="AE7" s="865"/>
      <c r="AF7" s="865"/>
      <c r="AG7" s="865"/>
      <c r="AH7" s="885"/>
      <c r="AI7" s="237"/>
      <c r="AJ7" s="846" t="s">
        <v>120</v>
      </c>
      <c r="AK7" s="846"/>
      <c r="AL7" s="846"/>
    </row>
    <row r="8" spans="1:38" ht="11.25" hidden="1" customHeight="1">
      <c r="A8" s="619"/>
      <c r="B8" s="619"/>
      <c r="C8" s="595"/>
      <c r="D8" s="620" t="str">
        <f>CHOOSE(WEEKDAY(D5),"日","月","火","水","木","金","土")</f>
        <v>土</v>
      </c>
      <c r="E8" s="621"/>
      <c r="F8" s="621"/>
      <c r="G8" s="621"/>
      <c r="H8" s="621"/>
      <c r="I8" s="621"/>
      <c r="J8" s="621"/>
      <c r="K8" s="621"/>
      <c r="L8" s="621"/>
      <c r="M8" s="621"/>
      <c r="N8" s="621"/>
      <c r="O8" s="622"/>
      <c r="P8" s="622"/>
      <c r="Q8" s="623"/>
      <c r="R8" s="623"/>
      <c r="S8" s="623"/>
      <c r="T8" s="623"/>
      <c r="U8" s="623"/>
      <c r="V8" s="622"/>
      <c r="W8" s="622"/>
      <c r="X8" s="624"/>
      <c r="Y8" s="624"/>
      <c r="Z8" s="624"/>
      <c r="AC8" s="248"/>
      <c r="AD8" s="248"/>
      <c r="AE8" s="248"/>
      <c r="AF8" s="237"/>
      <c r="AG8" s="237"/>
      <c r="AH8" s="237"/>
      <c r="AI8" s="237"/>
      <c r="AJ8" s="237"/>
      <c r="AK8" s="237"/>
      <c r="AL8" s="237"/>
    </row>
    <row r="9" spans="1:38" ht="15.75" customHeight="1" thickBot="1">
      <c r="A9" s="593" t="s">
        <v>472</v>
      </c>
      <c r="B9" s="593"/>
      <c r="C9" s="593"/>
      <c r="D9" s="593"/>
      <c r="E9" s="593"/>
      <c r="F9" s="593"/>
      <c r="G9" s="593"/>
      <c r="H9" s="593"/>
      <c r="I9" s="625"/>
      <c r="J9" s="625"/>
      <c r="K9" s="625"/>
      <c r="L9" s="593"/>
      <c r="M9" s="593"/>
      <c r="N9" s="593"/>
      <c r="O9" s="593"/>
      <c r="P9" s="593"/>
      <c r="Q9" s="593"/>
      <c r="R9" s="593"/>
      <c r="S9" s="593"/>
      <c r="T9" s="593"/>
      <c r="U9" s="593" t="s">
        <v>473</v>
      </c>
      <c r="V9" s="593"/>
      <c r="W9" s="593"/>
      <c r="X9" s="593"/>
      <c r="Y9" s="593"/>
      <c r="Z9" s="593"/>
      <c r="AA9" s="248"/>
      <c r="AB9" s="248"/>
      <c r="AC9" s="248"/>
      <c r="AD9" s="248"/>
      <c r="AE9" s="248"/>
      <c r="AF9" s="248"/>
      <c r="AG9" s="248"/>
      <c r="AH9" s="248"/>
      <c r="AI9" s="217"/>
      <c r="AJ9" s="217"/>
      <c r="AK9" s="217"/>
      <c r="AL9" s="217"/>
    </row>
    <row r="10" spans="1:38" ht="15.75" customHeight="1">
      <c r="A10" s="1063" t="s">
        <v>359</v>
      </c>
      <c r="B10" s="1062"/>
      <c r="C10" s="1061" t="s">
        <v>125</v>
      </c>
      <c r="D10" s="1062"/>
      <c r="E10" s="627" t="s">
        <v>126</v>
      </c>
      <c r="F10" s="627" t="s">
        <v>127</v>
      </c>
      <c r="G10" s="626" t="s">
        <v>128</v>
      </c>
      <c r="H10" s="628" t="s">
        <v>133</v>
      </c>
      <c r="I10" s="629"/>
      <c r="J10" s="629"/>
      <c r="K10" s="629"/>
      <c r="L10" s="628" t="s">
        <v>157</v>
      </c>
      <c r="M10" s="1050" t="s">
        <v>570</v>
      </c>
      <c r="N10" s="1051"/>
      <c r="O10" s="602"/>
      <c r="P10" s="602"/>
      <c r="Q10" s="602"/>
      <c r="R10" s="602"/>
      <c r="S10" s="602"/>
      <c r="T10" s="602"/>
      <c r="U10" s="1063" t="s">
        <v>476</v>
      </c>
      <c r="V10" s="1062"/>
      <c r="W10" s="1061" t="s">
        <v>3</v>
      </c>
      <c r="X10" s="1062"/>
      <c r="Y10" s="626" t="s">
        <v>477</v>
      </c>
      <c r="Z10" s="627" t="s">
        <v>18</v>
      </c>
      <c r="AA10" s="297" t="s">
        <v>19</v>
      </c>
      <c r="AB10" s="295" t="s">
        <v>133</v>
      </c>
      <c r="AC10" s="296"/>
      <c r="AD10" s="296"/>
      <c r="AE10" s="296"/>
      <c r="AF10" s="295" t="s">
        <v>157</v>
      </c>
      <c r="AG10" s="1052" t="s">
        <v>130</v>
      </c>
      <c r="AH10" s="1053"/>
      <c r="AI10" s="217"/>
      <c r="AJ10" s="217"/>
      <c r="AK10" s="217"/>
      <c r="AL10" s="217"/>
    </row>
    <row r="11" spans="1:38" ht="15.75" customHeight="1" thickBot="1">
      <c r="A11" s="996" t="s">
        <v>478</v>
      </c>
      <c r="B11" s="997"/>
      <c r="C11" s="984">
        <v>44020</v>
      </c>
      <c r="D11" s="985"/>
      <c r="E11" s="477" t="s">
        <v>479</v>
      </c>
      <c r="F11" s="257">
        <v>3420</v>
      </c>
      <c r="G11" s="256">
        <v>6535</v>
      </c>
      <c r="H11" s="292" t="s">
        <v>480</v>
      </c>
      <c r="I11" s="291"/>
      <c r="J11" s="291"/>
      <c r="K11" s="291"/>
      <c r="L11" s="400">
        <f>SUM(F11,G11)</f>
        <v>9955</v>
      </c>
      <c r="M11" s="1056"/>
      <c r="N11" s="1057"/>
      <c r="O11" s="217"/>
      <c r="P11" s="237" t="s">
        <v>482</v>
      </c>
      <c r="Q11" s="357"/>
      <c r="R11" s="259"/>
      <c r="S11" s="217"/>
      <c r="T11" s="217"/>
      <c r="U11" s="1038" t="s">
        <v>483</v>
      </c>
      <c r="V11" s="1039"/>
      <c r="W11" s="1034">
        <v>18030</v>
      </c>
      <c r="X11" s="1035"/>
      <c r="Y11" s="732" t="s">
        <v>484</v>
      </c>
      <c r="Z11" s="733">
        <v>1895</v>
      </c>
      <c r="AA11" s="249">
        <v>1510</v>
      </c>
      <c r="AB11" s="375" t="s">
        <v>485</v>
      </c>
      <c r="AC11" s="374"/>
      <c r="AD11" s="374"/>
      <c r="AE11" s="374"/>
      <c r="AF11" s="399">
        <f t="shared" ref="AF11" si="0">SUM(Z11,AA11)</f>
        <v>3405</v>
      </c>
      <c r="AG11" s="1048"/>
      <c r="AH11" s="1049"/>
      <c r="AI11" s="217"/>
      <c r="AJ11" s="259"/>
      <c r="AK11" s="217"/>
      <c r="AL11" s="217"/>
    </row>
    <row r="12" spans="1:38" ht="15.75" customHeight="1">
      <c r="A12" s="972"/>
      <c r="B12" s="973"/>
      <c r="C12" s="978">
        <v>44030</v>
      </c>
      <c r="D12" s="979"/>
      <c r="E12" s="358" t="s">
        <v>486</v>
      </c>
      <c r="F12" s="257">
        <v>1660</v>
      </c>
      <c r="G12" s="256">
        <v>3420</v>
      </c>
      <c r="H12" s="277" t="s">
        <v>487</v>
      </c>
      <c r="I12" s="276"/>
      <c r="J12" s="276"/>
      <c r="K12" s="276"/>
      <c r="L12" s="396">
        <f t="shared" ref="L12:L35" si="1">SUM(F12,G12)</f>
        <v>5080</v>
      </c>
      <c r="M12" s="1054"/>
      <c r="N12" s="1055"/>
      <c r="O12" s="217"/>
      <c r="P12" s="237" t="s">
        <v>488</v>
      </c>
      <c r="Q12" s="357"/>
      <c r="R12" s="259"/>
      <c r="S12" s="217"/>
      <c r="T12" s="217"/>
      <c r="U12" s="217" t="s">
        <v>489</v>
      </c>
      <c r="V12" s="237"/>
      <c r="W12" s="369"/>
      <c r="X12" s="369"/>
      <c r="Y12" s="248"/>
      <c r="Z12" s="368"/>
      <c r="AA12" s="368"/>
      <c r="AB12" s="265"/>
      <c r="AC12" s="265"/>
      <c r="AD12" s="265"/>
      <c r="AE12" s="265"/>
      <c r="AF12" s="265"/>
      <c r="AG12" s="265"/>
      <c r="AH12" s="265"/>
      <c r="AI12" s="217"/>
      <c r="AJ12" s="259"/>
      <c r="AK12" s="217"/>
      <c r="AL12" s="217"/>
    </row>
    <row r="13" spans="1:38" ht="15.75" customHeight="1">
      <c r="A13" s="972"/>
      <c r="B13" s="973"/>
      <c r="C13" s="978">
        <v>44040</v>
      </c>
      <c r="D13" s="979"/>
      <c r="E13" s="358" t="s">
        <v>490</v>
      </c>
      <c r="F13" s="257">
        <v>3565</v>
      </c>
      <c r="G13" s="256">
        <v>6170</v>
      </c>
      <c r="H13" s="277" t="s">
        <v>491</v>
      </c>
      <c r="I13" s="276"/>
      <c r="J13" s="276"/>
      <c r="K13" s="276"/>
      <c r="L13" s="396">
        <f t="shared" si="1"/>
        <v>9735</v>
      </c>
      <c r="M13" s="1054"/>
      <c r="N13" s="1055"/>
      <c r="O13" s="217"/>
      <c r="P13" s="237" t="s">
        <v>492</v>
      </c>
      <c r="Q13" s="357"/>
      <c r="R13" s="259"/>
      <c r="S13" s="217"/>
      <c r="T13" s="217"/>
      <c r="U13" s="237"/>
      <c r="V13" s="237"/>
      <c r="W13" s="369"/>
      <c r="X13" s="369"/>
      <c r="Y13" s="248"/>
      <c r="Z13" s="368"/>
      <c r="AA13" s="368"/>
      <c r="AB13" s="265"/>
      <c r="AC13" s="265"/>
      <c r="AD13" s="265"/>
      <c r="AE13" s="265"/>
      <c r="AF13" s="265"/>
      <c r="AG13" s="265"/>
      <c r="AH13" s="265"/>
      <c r="AI13" s="217"/>
      <c r="AJ13" s="259"/>
      <c r="AK13" s="217"/>
      <c r="AL13" s="217"/>
    </row>
    <row r="14" spans="1:38" ht="15.75" customHeight="1">
      <c r="A14" s="972"/>
      <c r="B14" s="973"/>
      <c r="C14" s="978">
        <v>44050</v>
      </c>
      <c r="D14" s="979"/>
      <c r="E14" s="358" t="s">
        <v>493</v>
      </c>
      <c r="F14" s="257">
        <v>2405</v>
      </c>
      <c r="G14" s="256">
        <v>4950</v>
      </c>
      <c r="H14" s="277" t="s">
        <v>494</v>
      </c>
      <c r="I14" s="276"/>
      <c r="J14" s="276"/>
      <c r="K14" s="276"/>
      <c r="L14" s="396">
        <f t="shared" si="1"/>
        <v>7355</v>
      </c>
      <c r="M14" s="1054"/>
      <c r="N14" s="1055"/>
      <c r="O14" s="217"/>
      <c r="P14" s="237" t="s">
        <v>495</v>
      </c>
      <c r="Q14" s="357"/>
      <c r="R14" s="259"/>
      <c r="S14" s="217"/>
      <c r="T14" s="217"/>
      <c r="U14" s="237"/>
      <c r="V14" s="237"/>
      <c r="W14" s="369"/>
      <c r="X14" s="369"/>
      <c r="Y14" s="248"/>
      <c r="Z14" s="368"/>
      <c r="AA14" s="368"/>
      <c r="AB14" s="265"/>
      <c r="AC14" s="265"/>
      <c r="AD14" s="265"/>
      <c r="AE14" s="265"/>
      <c r="AF14" s="265"/>
      <c r="AG14" s="265"/>
      <c r="AH14" s="265"/>
      <c r="AI14" s="217"/>
      <c r="AJ14" s="259"/>
      <c r="AK14" s="217"/>
      <c r="AL14" s="217"/>
    </row>
    <row r="15" spans="1:38" ht="15.75" customHeight="1">
      <c r="A15" s="972"/>
      <c r="B15" s="973"/>
      <c r="C15" s="978">
        <v>44060</v>
      </c>
      <c r="D15" s="979"/>
      <c r="E15" s="358" t="s">
        <v>496</v>
      </c>
      <c r="F15" s="257">
        <v>3855</v>
      </c>
      <c r="G15" s="256">
        <v>9110</v>
      </c>
      <c r="H15" s="277" t="s">
        <v>497</v>
      </c>
      <c r="I15" s="276"/>
      <c r="J15" s="276"/>
      <c r="K15" s="276"/>
      <c r="L15" s="396">
        <f t="shared" si="1"/>
        <v>12965</v>
      </c>
      <c r="M15" s="1054"/>
      <c r="N15" s="1055"/>
      <c r="O15" s="217"/>
      <c r="P15" s="237" t="s">
        <v>498</v>
      </c>
      <c r="Q15" s="357"/>
      <c r="R15" s="259"/>
      <c r="S15" s="217"/>
      <c r="T15" s="217"/>
      <c r="U15" s="237"/>
      <c r="V15" s="237"/>
      <c r="W15" s="369"/>
      <c r="X15" s="369"/>
      <c r="Y15" s="248"/>
      <c r="Z15" s="368"/>
      <c r="AA15" s="368"/>
      <c r="AB15" s="265"/>
      <c r="AC15" s="265"/>
      <c r="AD15" s="265"/>
      <c r="AE15" s="265"/>
      <c r="AF15" s="265"/>
      <c r="AG15" s="265"/>
      <c r="AH15" s="265"/>
      <c r="AI15" s="217"/>
      <c r="AJ15" s="259"/>
      <c r="AK15" s="217"/>
      <c r="AL15" s="217"/>
    </row>
    <row r="16" spans="1:38" ht="15.75" customHeight="1">
      <c r="A16" s="972"/>
      <c r="B16" s="973"/>
      <c r="C16" s="978">
        <v>44185</v>
      </c>
      <c r="D16" s="979"/>
      <c r="E16" s="358" t="s">
        <v>499</v>
      </c>
      <c r="F16" s="257">
        <v>2000</v>
      </c>
      <c r="G16" s="256">
        <v>4630</v>
      </c>
      <c r="H16" s="277" t="s">
        <v>500</v>
      </c>
      <c r="I16" s="276"/>
      <c r="J16" s="276"/>
      <c r="K16" s="276"/>
      <c r="L16" s="396">
        <f t="shared" si="1"/>
        <v>6630</v>
      </c>
      <c r="M16" s="1054"/>
      <c r="N16" s="1055"/>
      <c r="O16" s="217"/>
      <c r="P16" s="237" t="s">
        <v>571</v>
      </c>
      <c r="Q16" s="357"/>
      <c r="R16" s="259"/>
      <c r="S16" s="217"/>
      <c r="T16" s="217"/>
      <c r="U16" s="237"/>
      <c r="V16" s="237"/>
      <c r="W16" s="369"/>
      <c r="X16" s="369"/>
      <c r="Y16" s="248"/>
      <c r="Z16" s="368"/>
      <c r="AA16" s="368"/>
      <c r="AB16" s="265"/>
      <c r="AC16" s="265"/>
      <c r="AD16" s="265"/>
      <c r="AE16" s="265"/>
      <c r="AF16" s="265"/>
      <c r="AG16" s="265"/>
      <c r="AH16" s="265"/>
      <c r="AI16" s="217"/>
      <c r="AJ16" s="259"/>
      <c r="AK16" s="217"/>
      <c r="AL16" s="217"/>
    </row>
    <row r="17" spans="1:59" ht="15.75" customHeight="1">
      <c r="A17" s="972"/>
      <c r="B17" s="973"/>
      <c r="C17" s="980">
        <v>44080</v>
      </c>
      <c r="D17" s="981"/>
      <c r="E17" s="250" t="s">
        <v>502</v>
      </c>
      <c r="F17" s="1022" t="s">
        <v>503</v>
      </c>
      <c r="G17" s="1022"/>
      <c r="H17" s="1022" t="s">
        <v>504</v>
      </c>
      <c r="I17" s="1022"/>
      <c r="J17" s="1022"/>
      <c r="K17" s="1022"/>
      <c r="L17" s="1022">
        <f t="shared" si="1"/>
        <v>0</v>
      </c>
      <c r="M17" s="1022"/>
      <c r="N17" s="1023"/>
      <c r="O17" s="217"/>
      <c r="P17" s="237" t="s">
        <v>505</v>
      </c>
      <c r="Q17" s="357"/>
      <c r="R17" s="259"/>
      <c r="S17" s="217"/>
      <c r="T17" s="217"/>
      <c r="U17" s="237"/>
      <c r="V17" s="237"/>
      <c r="W17" s="369"/>
      <c r="X17" s="369"/>
      <c r="Y17" s="248"/>
      <c r="Z17" s="368"/>
      <c r="AA17" s="368"/>
      <c r="AB17" s="265"/>
      <c r="AC17" s="265"/>
      <c r="AD17" s="265"/>
      <c r="AE17" s="265"/>
      <c r="AF17" s="265"/>
      <c r="AG17" s="265"/>
      <c r="AH17" s="265"/>
      <c r="AI17" s="217"/>
      <c r="AJ17" s="259"/>
      <c r="AK17" s="217"/>
      <c r="AL17" s="217"/>
    </row>
    <row r="18" spans="1:59" ht="15.75" customHeight="1">
      <c r="A18" s="972"/>
      <c r="B18" s="973"/>
      <c r="C18" s="978">
        <v>44090</v>
      </c>
      <c r="D18" s="979"/>
      <c r="E18" s="358" t="s">
        <v>506</v>
      </c>
      <c r="F18" s="257">
        <v>4265</v>
      </c>
      <c r="G18" s="256">
        <v>5615</v>
      </c>
      <c r="H18" s="277" t="s">
        <v>507</v>
      </c>
      <c r="I18" s="276"/>
      <c r="J18" s="276"/>
      <c r="K18" s="276"/>
      <c r="L18" s="396">
        <f t="shared" si="1"/>
        <v>9880</v>
      </c>
      <c r="M18" s="1054"/>
      <c r="N18" s="1055"/>
      <c r="O18" s="217"/>
      <c r="P18" s="237" t="s">
        <v>508</v>
      </c>
      <c r="Q18" s="357"/>
      <c r="R18" s="259"/>
      <c r="S18" s="217"/>
      <c r="T18" s="217"/>
      <c r="U18" s="237"/>
      <c r="V18" s="237"/>
      <c r="W18" s="369"/>
      <c r="X18" s="369"/>
      <c r="Y18" s="248"/>
      <c r="Z18" s="368"/>
      <c r="AA18" s="368"/>
      <c r="AB18" s="265"/>
      <c r="AC18" s="265"/>
      <c r="AD18" s="265"/>
      <c r="AE18" s="265"/>
      <c r="AF18" s="265"/>
      <c r="AG18" s="265"/>
      <c r="AH18" s="265"/>
      <c r="AI18" s="217"/>
      <c r="AJ18" s="259"/>
      <c r="AK18" s="217"/>
      <c r="AL18" s="217"/>
    </row>
    <row r="19" spans="1:59" ht="15.75" customHeight="1">
      <c r="A19" s="972"/>
      <c r="B19" s="973"/>
      <c r="C19" s="978">
        <v>44100</v>
      </c>
      <c r="D19" s="979"/>
      <c r="E19" s="358" t="s">
        <v>509</v>
      </c>
      <c r="F19" s="257">
        <v>1985</v>
      </c>
      <c r="G19" s="256">
        <v>3240</v>
      </c>
      <c r="H19" s="277" t="s">
        <v>510</v>
      </c>
      <c r="I19" s="276"/>
      <c r="J19" s="276"/>
      <c r="K19" s="276"/>
      <c r="L19" s="396">
        <f t="shared" si="1"/>
        <v>5225</v>
      </c>
      <c r="M19" s="1054"/>
      <c r="N19" s="1055"/>
      <c r="O19" s="217"/>
      <c r="P19" s="237" t="s">
        <v>511</v>
      </c>
      <c r="Q19" s="357"/>
      <c r="R19" s="259"/>
      <c r="S19" s="217"/>
      <c r="T19" s="217"/>
      <c r="U19" s="237"/>
      <c r="V19" s="237"/>
      <c r="W19" s="452"/>
      <c r="X19" s="369"/>
      <c r="Y19" s="248"/>
      <c r="Z19" s="368"/>
      <c r="AA19" s="368"/>
      <c r="AB19" s="265"/>
      <c r="AC19" s="265"/>
      <c r="AD19" s="265"/>
      <c r="AE19" s="265"/>
      <c r="AF19" s="265"/>
      <c r="AG19" s="265"/>
      <c r="AH19" s="265"/>
      <c r="AI19" s="217"/>
      <c r="AJ19" s="259"/>
      <c r="AK19" s="217"/>
      <c r="AL19" s="217"/>
    </row>
    <row r="20" spans="1:59" ht="15.75" customHeight="1">
      <c r="A20" s="972"/>
      <c r="B20" s="973"/>
      <c r="C20" s="978">
        <v>44110</v>
      </c>
      <c r="D20" s="979"/>
      <c r="E20" s="358" t="s">
        <v>512</v>
      </c>
      <c r="F20" s="257">
        <v>2755</v>
      </c>
      <c r="G20" s="256">
        <v>3190</v>
      </c>
      <c r="H20" s="277" t="s">
        <v>513</v>
      </c>
      <c r="I20" s="276"/>
      <c r="J20" s="276"/>
      <c r="K20" s="276"/>
      <c r="L20" s="396">
        <f t="shared" si="1"/>
        <v>5945</v>
      </c>
      <c r="M20" s="1054"/>
      <c r="N20" s="1055"/>
      <c r="O20" s="217"/>
      <c r="P20" s="237" t="s">
        <v>514</v>
      </c>
      <c r="Q20" s="357"/>
      <c r="R20" s="259"/>
      <c r="S20" s="217"/>
      <c r="T20" s="217"/>
      <c r="U20" s="237"/>
      <c r="V20" s="237"/>
      <c r="W20" s="369"/>
      <c r="X20" s="369"/>
      <c r="Y20" s="248"/>
      <c r="Z20" s="368"/>
      <c r="AA20" s="368"/>
      <c r="AB20" s="265"/>
      <c r="AC20" s="265"/>
      <c r="AD20" s="265"/>
      <c r="AE20" s="265"/>
      <c r="AF20" s="265"/>
      <c r="AG20" s="265"/>
      <c r="AH20" s="265"/>
      <c r="AI20" s="217"/>
      <c r="AJ20" s="259"/>
      <c r="AK20" s="217"/>
      <c r="AL20" s="217"/>
    </row>
    <row r="21" spans="1:59" ht="15.75" customHeight="1">
      <c r="A21" s="972"/>
      <c r="B21" s="973"/>
      <c r="C21" s="976">
        <v>44120</v>
      </c>
      <c r="D21" s="977"/>
      <c r="E21" s="358" t="s">
        <v>515</v>
      </c>
      <c r="F21" s="257">
        <v>3270</v>
      </c>
      <c r="G21" s="256">
        <v>4840</v>
      </c>
      <c r="H21" s="283" t="s">
        <v>516</v>
      </c>
      <c r="I21" s="272"/>
      <c r="J21" s="272"/>
      <c r="K21" s="272"/>
      <c r="L21" s="398">
        <f t="shared" si="1"/>
        <v>8110</v>
      </c>
      <c r="M21" s="1054"/>
      <c r="N21" s="1055"/>
      <c r="O21" s="217"/>
      <c r="P21" s="237" t="s">
        <v>517</v>
      </c>
      <c r="Q21" s="357"/>
      <c r="R21" s="259"/>
      <c r="S21" s="217"/>
      <c r="T21" s="217"/>
      <c r="U21" s="237"/>
      <c r="V21" s="237"/>
      <c r="W21" s="369"/>
      <c r="X21" s="369"/>
      <c r="Y21" s="397"/>
      <c r="Z21" s="368"/>
      <c r="AA21" s="368"/>
      <c r="AB21" s="265"/>
      <c r="AC21" s="265"/>
      <c r="AD21" s="265"/>
      <c r="AE21" s="265"/>
      <c r="AF21" s="265"/>
      <c r="AG21" s="265"/>
      <c r="AH21" s="265"/>
      <c r="AI21" s="217"/>
      <c r="AJ21" s="259"/>
      <c r="AK21" s="217"/>
      <c r="AL21" s="217"/>
    </row>
    <row r="22" spans="1:59" ht="15.75" customHeight="1">
      <c r="A22" s="972"/>
      <c r="B22" s="973"/>
      <c r="C22" s="978">
        <v>44130</v>
      </c>
      <c r="D22" s="979"/>
      <c r="E22" s="358" t="s">
        <v>518</v>
      </c>
      <c r="F22" s="257">
        <v>2250</v>
      </c>
      <c r="G22" s="256">
        <v>3350</v>
      </c>
      <c r="H22" s="277" t="s">
        <v>519</v>
      </c>
      <c r="I22" s="276"/>
      <c r="J22" s="276"/>
      <c r="K22" s="276"/>
      <c r="L22" s="396">
        <f t="shared" si="1"/>
        <v>5600</v>
      </c>
      <c r="M22" s="1054"/>
      <c r="N22" s="1055"/>
      <c r="O22" s="217"/>
      <c r="P22" s="237" t="s">
        <v>520</v>
      </c>
      <c r="Q22" s="357"/>
      <c r="R22" s="259"/>
      <c r="S22" s="217"/>
      <c r="T22" s="217"/>
      <c r="U22" s="237"/>
      <c r="V22" s="237"/>
      <c r="W22" s="369"/>
      <c r="X22" s="369"/>
      <c r="Y22" s="248"/>
      <c r="Z22" s="368"/>
      <c r="AA22" s="368"/>
      <c r="AB22" s="265"/>
      <c r="AC22" s="265"/>
      <c r="AD22" s="265"/>
      <c r="AE22" s="265"/>
      <c r="AF22" s="265"/>
      <c r="AG22" s="265"/>
      <c r="AH22" s="265"/>
      <c r="AI22" s="217"/>
      <c r="AJ22" s="259"/>
      <c r="AK22" s="217"/>
      <c r="AL22" s="217"/>
    </row>
    <row r="23" spans="1:59" ht="15.75" customHeight="1">
      <c r="A23" s="972"/>
      <c r="B23" s="973"/>
      <c r="C23" s="978">
        <v>44140</v>
      </c>
      <c r="D23" s="979"/>
      <c r="E23" s="358" t="s">
        <v>521</v>
      </c>
      <c r="F23" s="257">
        <v>4215</v>
      </c>
      <c r="G23" s="256">
        <v>5835</v>
      </c>
      <c r="H23" s="277" t="s">
        <v>522</v>
      </c>
      <c r="I23" s="276"/>
      <c r="J23" s="276"/>
      <c r="K23" s="276"/>
      <c r="L23" s="396">
        <f t="shared" si="1"/>
        <v>10050</v>
      </c>
      <c r="M23" s="1054"/>
      <c r="N23" s="1055"/>
      <c r="O23" s="217"/>
      <c r="P23" s="237" t="s">
        <v>523</v>
      </c>
      <c r="Q23" s="357"/>
      <c r="R23" s="259"/>
      <c r="S23" s="217"/>
      <c r="T23" s="217"/>
      <c r="U23" s="237"/>
      <c r="V23" s="237"/>
      <c r="W23" s="369"/>
      <c r="X23" s="369"/>
      <c r="Y23" s="248"/>
      <c r="Z23" s="368"/>
      <c r="AA23" s="368"/>
      <c r="AB23" s="265"/>
      <c r="AC23" s="265"/>
      <c r="AD23" s="265"/>
      <c r="AE23" s="265"/>
      <c r="AF23" s="265"/>
      <c r="AG23" s="265"/>
      <c r="AH23" s="265"/>
      <c r="AI23" s="217"/>
      <c r="AJ23" s="259"/>
      <c r="AK23" s="217"/>
      <c r="AL23" s="217"/>
    </row>
    <row r="24" spans="1:59" ht="15.75" customHeight="1">
      <c r="A24" s="972"/>
      <c r="B24" s="973"/>
      <c r="C24" s="980">
        <v>44150</v>
      </c>
      <c r="D24" s="981"/>
      <c r="E24" s="476" t="s">
        <v>525</v>
      </c>
      <c r="F24" s="1020" t="s">
        <v>526</v>
      </c>
      <c r="G24" s="1020"/>
      <c r="H24" s="1020"/>
      <c r="I24" s="1020"/>
      <c r="J24" s="1020"/>
      <c r="K24" s="1020"/>
      <c r="L24" s="1020"/>
      <c r="M24" s="1020"/>
      <c r="N24" s="1021"/>
      <c r="O24" s="217"/>
      <c r="P24" s="237" t="s">
        <v>527</v>
      </c>
      <c r="Q24" s="357"/>
      <c r="R24" s="259"/>
      <c r="S24" s="217"/>
      <c r="T24" s="217"/>
      <c r="U24" s="237"/>
      <c r="V24" s="237"/>
      <c r="W24" s="369"/>
      <c r="X24" s="369"/>
      <c r="Y24" s="248"/>
      <c r="Z24" s="368"/>
      <c r="AA24" s="368"/>
      <c r="AB24" s="265"/>
      <c r="AC24" s="265"/>
      <c r="AD24" s="265"/>
      <c r="AE24" s="265"/>
      <c r="AF24" s="265"/>
      <c r="AG24" s="265"/>
      <c r="AH24" s="265"/>
      <c r="AI24" s="217"/>
      <c r="AJ24" s="259"/>
      <c r="AK24" s="217"/>
      <c r="AL24" s="217"/>
    </row>
    <row r="25" spans="1:59" ht="15.75" customHeight="1">
      <c r="A25" s="972"/>
      <c r="B25" s="973"/>
      <c r="C25" s="978">
        <v>44155</v>
      </c>
      <c r="D25" s="979"/>
      <c r="E25" s="463" t="s">
        <v>528</v>
      </c>
      <c r="F25" s="257">
        <v>3035</v>
      </c>
      <c r="G25" s="256">
        <v>3105</v>
      </c>
      <c r="H25" s="277" t="s">
        <v>529</v>
      </c>
      <c r="I25" s="276"/>
      <c r="J25" s="276"/>
      <c r="K25" s="276"/>
      <c r="L25" s="391">
        <f t="shared" si="1"/>
        <v>6140</v>
      </c>
      <c r="M25" s="1054"/>
      <c r="N25" s="1055"/>
      <c r="O25" s="217"/>
      <c r="P25" s="237" t="s">
        <v>530</v>
      </c>
      <c r="Q25" s="357"/>
      <c r="R25" s="259"/>
      <c r="S25" s="217"/>
      <c r="T25" s="217"/>
      <c r="U25" s="237"/>
      <c r="V25" s="237"/>
      <c r="W25" s="369"/>
      <c r="X25" s="369"/>
      <c r="Y25" s="248"/>
      <c r="Z25" s="368"/>
      <c r="AA25" s="368"/>
      <c r="AB25" s="265"/>
      <c r="AC25" s="265"/>
      <c r="AD25" s="265"/>
      <c r="AE25" s="265"/>
      <c r="AF25" s="265"/>
      <c r="AG25" s="265"/>
      <c r="AH25" s="265"/>
      <c r="AI25" s="217"/>
      <c r="AJ25" s="259"/>
      <c r="AK25" s="217"/>
      <c r="AL25" s="217"/>
    </row>
    <row r="26" spans="1:59" ht="15.75" customHeight="1">
      <c r="A26" s="972"/>
      <c r="B26" s="973"/>
      <c r="C26" s="998">
        <v>44160</v>
      </c>
      <c r="D26" s="978"/>
      <c r="E26" s="358" t="s">
        <v>531</v>
      </c>
      <c r="F26" s="257">
        <v>5395</v>
      </c>
      <c r="G26" s="256">
        <v>7705</v>
      </c>
      <c r="H26" s="280" t="s">
        <v>532</v>
      </c>
      <c r="I26" s="279"/>
      <c r="J26" s="279"/>
      <c r="K26" s="279"/>
      <c r="L26" s="391">
        <f t="shared" si="1"/>
        <v>13100</v>
      </c>
      <c r="M26" s="1054"/>
      <c r="N26" s="1055"/>
      <c r="O26" s="217"/>
      <c r="P26" s="237" t="s">
        <v>533</v>
      </c>
      <c r="Q26" s="357"/>
      <c r="R26" s="259"/>
      <c r="S26" s="217"/>
      <c r="T26" s="217"/>
      <c r="U26" s="237"/>
      <c r="V26" s="237"/>
      <c r="W26" s="369"/>
      <c r="X26" s="369"/>
      <c r="Y26" s="248"/>
      <c r="Z26" s="368"/>
      <c r="AA26" s="368"/>
      <c r="AB26" s="265"/>
      <c r="AC26" s="265"/>
      <c r="AD26" s="265"/>
      <c r="AE26" s="265"/>
      <c r="AF26" s="265"/>
      <c r="AG26" s="265"/>
      <c r="AH26" s="265"/>
      <c r="AI26" s="217"/>
      <c r="AJ26" s="259"/>
      <c r="AK26" s="217"/>
      <c r="AL26" s="217"/>
    </row>
    <row r="27" spans="1:59" ht="15.75" customHeight="1">
      <c r="A27" s="972"/>
      <c r="B27" s="973"/>
      <c r="C27" s="998">
        <v>44170</v>
      </c>
      <c r="D27" s="978"/>
      <c r="E27" s="358" t="s">
        <v>534</v>
      </c>
      <c r="F27" s="257">
        <v>3055</v>
      </c>
      <c r="G27" s="256">
        <v>3825</v>
      </c>
      <c r="H27" s="277" t="s">
        <v>535</v>
      </c>
      <c r="I27" s="276"/>
      <c r="J27" s="276"/>
      <c r="K27" s="275"/>
      <c r="L27" s="391">
        <f t="shared" si="1"/>
        <v>6880</v>
      </c>
      <c r="M27" s="1054"/>
      <c r="N27" s="1055"/>
      <c r="O27" s="217"/>
      <c r="P27" s="237" t="s">
        <v>536</v>
      </c>
      <c r="Q27" s="357"/>
      <c r="R27" s="259"/>
      <c r="S27" s="217"/>
      <c r="T27" s="217"/>
      <c r="U27" s="237"/>
      <c r="V27" s="237"/>
      <c r="W27" s="369"/>
      <c r="X27" s="369"/>
      <c r="Y27" s="248"/>
      <c r="Z27" s="368"/>
      <c r="AA27" s="368"/>
      <c r="AB27" s="265"/>
      <c r="AC27" s="265"/>
      <c r="AD27" s="265"/>
      <c r="AE27" s="265"/>
      <c r="AF27" s="265"/>
      <c r="AG27" s="265"/>
      <c r="AH27" s="265"/>
      <c r="AI27" s="217"/>
      <c r="AJ27" s="259"/>
      <c r="AK27" s="217"/>
      <c r="AL27" s="217"/>
    </row>
    <row r="28" spans="1:59" ht="15.75" customHeight="1">
      <c r="A28" s="972"/>
      <c r="B28" s="973"/>
      <c r="C28" s="998">
        <v>44180</v>
      </c>
      <c r="D28" s="978"/>
      <c r="E28" s="358" t="s">
        <v>537</v>
      </c>
      <c r="F28" s="257">
        <v>3055</v>
      </c>
      <c r="G28" s="256">
        <v>5465</v>
      </c>
      <c r="H28" s="277" t="s">
        <v>538</v>
      </c>
      <c r="I28" s="276"/>
      <c r="J28" s="276"/>
      <c r="K28" s="275"/>
      <c r="L28" s="391">
        <f t="shared" si="1"/>
        <v>8520</v>
      </c>
      <c r="M28" s="1054"/>
      <c r="N28" s="1055"/>
      <c r="O28" s="217"/>
      <c r="P28" s="237" t="s">
        <v>539</v>
      </c>
      <c r="Q28" s="357"/>
      <c r="R28" s="259"/>
      <c r="S28" s="217"/>
      <c r="T28" s="217"/>
      <c r="U28" s="395"/>
      <c r="V28" s="343"/>
      <c r="W28" s="394"/>
      <c r="X28" s="394"/>
      <c r="Y28" s="248"/>
      <c r="Z28" s="393"/>
      <c r="AA28" s="368"/>
      <c r="AB28" s="368"/>
      <c r="AC28" s="368"/>
      <c r="AD28" s="368"/>
      <c r="AE28" s="368"/>
      <c r="AF28" s="392"/>
      <c r="AG28" s="357"/>
      <c r="AH28" s="357"/>
      <c r="AI28" s="217"/>
      <c r="AJ28" s="259"/>
      <c r="AK28" s="217"/>
      <c r="AL28" s="217"/>
    </row>
    <row r="29" spans="1:59" ht="15.75" customHeight="1">
      <c r="A29" s="972"/>
      <c r="B29" s="973"/>
      <c r="C29" s="998">
        <v>44190</v>
      </c>
      <c r="D29" s="978"/>
      <c r="E29" s="358" t="s">
        <v>540</v>
      </c>
      <c r="F29" s="257">
        <v>2445</v>
      </c>
      <c r="G29" s="256">
        <v>2310</v>
      </c>
      <c r="H29" s="273" t="s">
        <v>541</v>
      </c>
      <c r="I29" s="272"/>
      <c r="J29" s="272"/>
      <c r="K29" s="272"/>
      <c r="L29" s="391">
        <f t="shared" si="1"/>
        <v>4755</v>
      </c>
      <c r="M29" s="1054"/>
      <c r="N29" s="1055"/>
      <c r="O29" s="217"/>
      <c r="P29" s="237" t="s">
        <v>542</v>
      </c>
      <c r="Q29" s="357"/>
      <c r="R29" s="259"/>
      <c r="S29" s="217"/>
      <c r="T29" s="217"/>
      <c r="U29" s="395"/>
      <c r="V29" s="343"/>
      <c r="W29" s="394"/>
      <c r="X29" s="394"/>
      <c r="Y29" s="248"/>
      <c r="Z29" s="393"/>
      <c r="AA29" s="368"/>
      <c r="AB29" s="368"/>
      <c r="AC29" s="368"/>
      <c r="AD29" s="368"/>
      <c r="AE29" s="368"/>
      <c r="AF29" s="392"/>
      <c r="AG29" s="357"/>
      <c r="AH29" s="357"/>
      <c r="AI29" s="217"/>
      <c r="AJ29" s="259"/>
      <c r="AK29" s="217"/>
      <c r="AL29" s="217"/>
    </row>
    <row r="30" spans="1:59" ht="15.75" customHeight="1">
      <c r="A30" s="972"/>
      <c r="B30" s="973"/>
      <c r="C30" s="978">
        <v>44200</v>
      </c>
      <c r="D30" s="979"/>
      <c r="E30" s="358" t="s">
        <v>543</v>
      </c>
      <c r="F30" s="257">
        <v>2030</v>
      </c>
      <c r="G30" s="256">
        <v>1820</v>
      </c>
      <c r="H30" s="273" t="s">
        <v>544</v>
      </c>
      <c r="I30" s="272"/>
      <c r="J30" s="272"/>
      <c r="K30" s="272"/>
      <c r="L30" s="391">
        <f t="shared" si="1"/>
        <v>3850</v>
      </c>
      <c r="M30" s="1054"/>
      <c r="N30" s="1055"/>
      <c r="O30" s="217"/>
      <c r="P30" s="237" t="s">
        <v>545</v>
      </c>
      <c r="Q30" s="357"/>
      <c r="R30" s="259"/>
      <c r="S30" s="217"/>
      <c r="T30" s="217"/>
      <c r="W30" s="394"/>
      <c r="X30" s="394"/>
      <c r="Y30" s="248"/>
      <c r="Z30" s="393"/>
      <c r="AA30" s="368"/>
      <c r="AB30" s="368"/>
      <c r="AC30" s="368"/>
      <c r="AD30" s="368"/>
      <c r="AE30" s="368"/>
      <c r="AF30" s="392"/>
      <c r="AG30" s="357"/>
      <c r="AH30" s="357"/>
      <c r="AI30" s="217"/>
      <c r="AJ30" s="259"/>
      <c r="AK30" s="217"/>
      <c r="AL30" s="217"/>
      <c r="AN30" s="992"/>
      <c r="AO30" s="992"/>
      <c r="AW30" s="992"/>
      <c r="AX30" s="992"/>
      <c r="BF30" s="992"/>
      <c r="BG30" s="992"/>
    </row>
    <row r="31" spans="1:59" ht="15.75" customHeight="1">
      <c r="A31" s="972"/>
      <c r="B31" s="973"/>
      <c r="C31" s="978">
        <v>44210</v>
      </c>
      <c r="D31" s="979"/>
      <c r="E31" s="358" t="s">
        <v>546</v>
      </c>
      <c r="F31" s="257">
        <v>2310</v>
      </c>
      <c r="G31" s="256">
        <v>2890</v>
      </c>
      <c r="H31" s="273" t="s">
        <v>547</v>
      </c>
      <c r="I31" s="272"/>
      <c r="J31" s="272"/>
      <c r="K31" s="272"/>
      <c r="L31" s="391">
        <f t="shared" si="1"/>
        <v>5200</v>
      </c>
      <c r="M31" s="1054"/>
      <c r="N31" s="1055"/>
      <c r="O31" s="217"/>
      <c r="P31" s="237" t="s">
        <v>548</v>
      </c>
      <c r="Q31" s="357"/>
      <c r="R31" s="259"/>
      <c r="S31" s="217"/>
      <c r="T31" s="217"/>
      <c r="U31" s="395"/>
      <c r="V31" s="395"/>
      <c r="W31" s="394"/>
      <c r="X31" s="394"/>
      <c r="Y31" s="248"/>
      <c r="Z31" s="393"/>
      <c r="AA31" s="368"/>
      <c r="AB31" s="368"/>
      <c r="AC31" s="368"/>
      <c r="AD31" s="368"/>
      <c r="AE31" s="368"/>
      <c r="AF31" s="392"/>
      <c r="AG31" s="357"/>
      <c r="AH31" s="357"/>
      <c r="AI31" s="217"/>
      <c r="AJ31" s="259"/>
      <c r="AK31" s="217"/>
      <c r="AL31" s="217"/>
    </row>
    <row r="32" spans="1:59" ht="15.75" customHeight="1">
      <c r="A32" s="972"/>
      <c r="B32" s="973"/>
      <c r="C32" s="978">
        <v>44220</v>
      </c>
      <c r="D32" s="979"/>
      <c r="E32" s="358" t="s">
        <v>549</v>
      </c>
      <c r="F32" s="257">
        <v>2310</v>
      </c>
      <c r="G32" s="256">
        <v>3690</v>
      </c>
      <c r="H32" s="273" t="s">
        <v>550</v>
      </c>
      <c r="I32" s="272"/>
      <c r="J32" s="272"/>
      <c r="K32" s="272"/>
      <c r="L32" s="391">
        <f t="shared" si="1"/>
        <v>6000</v>
      </c>
      <c r="M32" s="1054"/>
      <c r="N32" s="1055"/>
      <c r="O32" s="248"/>
      <c r="P32" s="237" t="s">
        <v>551</v>
      </c>
      <c r="Q32" s="265"/>
      <c r="R32" s="248"/>
      <c r="S32" s="248"/>
      <c r="T32" s="248"/>
      <c r="U32" s="343"/>
      <c r="V32" s="395"/>
      <c r="W32" s="394"/>
      <c r="X32" s="394"/>
      <c r="Y32" s="248"/>
      <c r="Z32" s="393"/>
      <c r="AA32" s="368"/>
      <c r="AB32" s="368"/>
      <c r="AC32" s="368"/>
      <c r="AD32" s="368"/>
      <c r="AE32" s="368"/>
      <c r="AF32" s="392"/>
      <c r="AG32" s="357"/>
      <c r="AH32" s="357"/>
      <c r="AI32" s="217"/>
      <c r="AJ32" s="259"/>
      <c r="AK32" s="217"/>
      <c r="AL32" s="217"/>
    </row>
    <row r="33" spans="1:48" ht="15.75" customHeight="1">
      <c r="A33" s="972"/>
      <c r="B33" s="973"/>
      <c r="C33" s="980">
        <v>44230</v>
      </c>
      <c r="D33" s="981"/>
      <c r="E33" s="250" t="s">
        <v>552</v>
      </c>
      <c r="F33" s="1022" t="s">
        <v>553</v>
      </c>
      <c r="G33" s="1022"/>
      <c r="H33" s="1022"/>
      <c r="I33" s="1022"/>
      <c r="J33" s="1022"/>
      <c r="K33" s="1022"/>
      <c r="L33" s="1022"/>
      <c r="M33" s="1022"/>
      <c r="N33" s="1023"/>
      <c r="O33" s="248"/>
      <c r="P33" s="237" t="s">
        <v>554</v>
      </c>
      <c r="Q33" s="248"/>
      <c r="R33" s="248"/>
      <c r="S33" s="248"/>
      <c r="T33" s="248"/>
      <c r="U33" s="368"/>
      <c r="V33" s="368"/>
      <c r="W33" s="394"/>
      <c r="X33" s="394"/>
      <c r="Y33" s="248"/>
      <c r="Z33" s="393"/>
      <c r="AA33" s="368"/>
      <c r="AB33" s="368"/>
      <c r="AC33" s="368"/>
      <c r="AD33" s="368"/>
      <c r="AE33" s="368"/>
      <c r="AF33" s="392"/>
      <c r="AG33" s="357"/>
      <c r="AH33" s="357"/>
      <c r="AI33" s="217"/>
      <c r="AJ33" s="259"/>
      <c r="AK33" s="217"/>
      <c r="AL33" s="217"/>
      <c r="AV33" s="261"/>
    </row>
    <row r="34" spans="1:48" ht="15.75" customHeight="1">
      <c r="A34" s="972"/>
      <c r="B34" s="973"/>
      <c r="C34" s="978">
        <v>44240</v>
      </c>
      <c r="D34" s="979"/>
      <c r="E34" s="358" t="s">
        <v>555</v>
      </c>
      <c r="F34" s="257">
        <v>2830</v>
      </c>
      <c r="G34" s="256">
        <v>2670</v>
      </c>
      <c r="H34" s="273" t="s">
        <v>556</v>
      </c>
      <c r="I34" s="272"/>
      <c r="J34" s="272"/>
      <c r="K34" s="272"/>
      <c r="L34" s="391">
        <f>SUM(F34,G34)</f>
        <v>5500</v>
      </c>
      <c r="M34" s="1054"/>
      <c r="N34" s="1055"/>
      <c r="O34" s="217"/>
      <c r="P34" s="237" t="s">
        <v>557</v>
      </c>
      <c r="Q34" s="217"/>
      <c r="R34" s="217"/>
      <c r="S34" s="217"/>
      <c r="T34" s="217"/>
      <c r="U34" s="248"/>
      <c r="V34" s="248"/>
      <c r="W34" s="248"/>
      <c r="X34" s="329"/>
      <c r="Y34" s="248"/>
      <c r="Z34" s="217"/>
      <c r="AA34" s="259"/>
      <c r="AB34" s="217"/>
      <c r="AC34" s="217"/>
      <c r="AD34" s="217"/>
      <c r="AE34" s="217"/>
      <c r="AF34" s="217"/>
      <c r="AG34" s="217"/>
      <c r="AH34" s="217"/>
      <c r="AI34" s="217"/>
      <c r="AJ34" s="259"/>
      <c r="AK34" s="217"/>
      <c r="AL34" s="217"/>
    </row>
    <row r="35" spans="1:48" ht="15.75" customHeight="1">
      <c r="A35" s="1036"/>
      <c r="B35" s="1037"/>
      <c r="C35" s="1040">
        <v>44250</v>
      </c>
      <c r="D35" s="1041"/>
      <c r="E35" s="467" t="s">
        <v>558</v>
      </c>
      <c r="F35" s="420">
        <v>1135</v>
      </c>
      <c r="G35" s="350">
        <v>840</v>
      </c>
      <c r="H35" s="349" t="s">
        <v>559</v>
      </c>
      <c r="I35" s="348"/>
      <c r="J35" s="348"/>
      <c r="K35" s="348"/>
      <c r="L35" s="390">
        <f t="shared" si="1"/>
        <v>1975</v>
      </c>
      <c r="M35" s="1044"/>
      <c r="N35" s="1045"/>
      <c r="O35" s="217"/>
      <c r="P35" s="237" t="s">
        <v>560</v>
      </c>
      <c r="Q35" s="217"/>
      <c r="R35" s="217"/>
      <c r="S35" s="217"/>
      <c r="T35" s="217"/>
      <c r="U35" s="217"/>
      <c r="V35" s="217"/>
      <c r="W35" s="217"/>
      <c r="X35" s="217"/>
      <c r="Y35" s="217"/>
      <c r="Z35" s="217"/>
      <c r="AA35" s="217"/>
      <c r="AB35" s="217"/>
      <c r="AC35" s="217"/>
      <c r="AD35" s="217"/>
      <c r="AE35" s="329"/>
      <c r="AF35" s="217"/>
      <c r="AG35" s="217"/>
      <c r="AH35" s="217"/>
      <c r="AI35" s="217"/>
      <c r="AJ35" s="217"/>
      <c r="AK35" s="217"/>
      <c r="AL35" s="217"/>
    </row>
    <row r="36" spans="1:48" ht="15.75" customHeight="1" thickBot="1">
      <c r="A36" s="342" t="s">
        <v>561</v>
      </c>
      <c r="B36" s="341"/>
      <c r="C36" s="340"/>
      <c r="D36" s="340"/>
      <c r="E36" s="339"/>
      <c r="F36" s="389">
        <f>SUM(F11:F35)</f>
        <v>63245</v>
      </c>
      <c r="G36" s="337">
        <f>SUM(G11:G35)</f>
        <v>95205</v>
      </c>
      <c r="H36" s="388"/>
      <c r="I36" s="387"/>
      <c r="J36" s="387"/>
      <c r="K36" s="387"/>
      <c r="L36" s="386">
        <f>SUM(L11:L35)</f>
        <v>158450</v>
      </c>
      <c r="M36" s="1046">
        <f>SUM(M11:M35)</f>
        <v>0</v>
      </c>
      <c r="N36" s="1047"/>
      <c r="O36" s="237"/>
      <c r="P36" s="237"/>
      <c r="Q36" s="237"/>
      <c r="R36" s="237"/>
      <c r="S36" s="237"/>
      <c r="T36" s="237"/>
      <c r="U36" s="217"/>
      <c r="V36" s="217"/>
      <c r="W36" s="217"/>
      <c r="X36" s="217"/>
      <c r="Y36" s="217"/>
      <c r="Z36" s="217"/>
      <c r="AA36" s="217"/>
      <c r="AB36" s="217"/>
      <c r="AC36" s="217"/>
      <c r="AD36" s="217"/>
      <c r="AE36" s="329"/>
      <c r="AF36" s="217"/>
      <c r="AG36" s="217"/>
      <c r="AH36" s="217"/>
      <c r="AI36" s="217"/>
      <c r="AJ36" s="217"/>
      <c r="AK36" s="217"/>
      <c r="AL36" s="217"/>
    </row>
    <row r="37" spans="1:48" ht="15.75" customHeight="1">
      <c r="A37" s="237"/>
      <c r="B37" s="237"/>
      <c r="C37" s="369"/>
      <c r="D37" s="369"/>
      <c r="E37" s="248"/>
      <c r="F37" s="701"/>
      <c r="G37" s="701"/>
      <c r="H37" s="702"/>
      <c r="I37" s="702"/>
      <c r="J37" s="702"/>
      <c r="K37" s="702"/>
      <c r="L37" s="701"/>
      <c r="M37" s="703"/>
      <c r="N37" s="703"/>
      <c r="O37" s="237"/>
      <c r="P37" s="237"/>
      <c r="Q37" s="237"/>
      <c r="R37" s="237"/>
      <c r="S37" s="237"/>
      <c r="T37" s="237"/>
      <c r="U37" s="217"/>
      <c r="V37" s="217"/>
      <c r="W37" s="217"/>
      <c r="X37" s="217"/>
      <c r="Y37" s="217"/>
      <c r="Z37" s="217"/>
      <c r="AA37" s="217"/>
      <c r="AB37" s="217"/>
      <c r="AC37" s="217"/>
      <c r="AD37" s="217"/>
      <c r="AE37" s="329"/>
      <c r="AF37" s="217"/>
      <c r="AG37" s="217"/>
      <c r="AH37" s="217"/>
      <c r="AI37" s="217"/>
      <c r="AJ37" s="217"/>
      <c r="AK37" s="217"/>
      <c r="AL37" s="217"/>
    </row>
    <row r="38" spans="1:48" ht="12" hidden="1" customHeight="1"/>
    <row r="39" spans="1:48" ht="12" hidden="1" customHeight="1"/>
    <row r="40" spans="1:48" s="624" customFormat="1" ht="15.75" customHeight="1">
      <c r="A40" s="611" t="s">
        <v>710</v>
      </c>
      <c r="B40" s="593"/>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row>
    <row r="41" spans="1:48" s="624" customFormat="1" ht="15.75" customHeight="1">
      <c r="A41" s="672" t="s">
        <v>700</v>
      </c>
      <c r="B41" s="595"/>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602"/>
      <c r="AA41" s="602"/>
      <c r="AB41" s="602"/>
      <c r="AC41" s="602"/>
      <c r="AD41" s="595"/>
      <c r="AE41" s="595"/>
      <c r="AF41" s="595"/>
      <c r="AG41" s="595"/>
      <c r="AH41" s="595"/>
      <c r="AI41" s="595"/>
      <c r="AJ41" s="595"/>
      <c r="AK41" s="595"/>
      <c r="AL41" s="595"/>
    </row>
    <row r="42" spans="1:48" s="624" customFormat="1" ht="15.75" customHeight="1">
      <c r="A42" s="611" t="s">
        <v>362</v>
      </c>
      <c r="B42" s="593"/>
      <c r="C42" s="651"/>
      <c r="D42" s="588"/>
      <c r="E42" s="744"/>
      <c r="F42" s="744"/>
      <c r="G42" s="744"/>
      <c r="H42" s="744"/>
      <c r="I42" s="744"/>
      <c r="J42" s="744"/>
      <c r="K42" s="744"/>
      <c r="L42" s="744"/>
      <c r="M42" s="744"/>
      <c r="N42" s="744"/>
      <c r="O42" s="744"/>
      <c r="P42" s="744"/>
      <c r="Q42" s="651"/>
      <c r="R42" s="744"/>
      <c r="S42" s="651"/>
      <c r="T42" s="744"/>
      <c r="U42" s="744"/>
      <c r="V42" s="744"/>
      <c r="W42" s="744"/>
      <c r="X42" s="660"/>
      <c r="Y42" s="660"/>
      <c r="Z42" s="595"/>
      <c r="AA42" s="595"/>
      <c r="AB42" s="595"/>
      <c r="AC42" s="595"/>
      <c r="AD42" s="595"/>
      <c r="AE42" s="595"/>
      <c r="AF42" s="595"/>
      <c r="AG42" s="595"/>
      <c r="AH42" s="595"/>
      <c r="AI42" s="595"/>
      <c r="AJ42" s="595"/>
      <c r="AK42" s="595"/>
      <c r="AL42" s="595"/>
    </row>
    <row r="43" spans="1:48" s="624" customFormat="1" ht="15.75" customHeight="1">
      <c r="A43" s="672" t="s">
        <v>711</v>
      </c>
      <c r="B43" s="593"/>
      <c r="C43" s="593"/>
      <c r="D43" s="593"/>
      <c r="E43" s="593"/>
      <c r="F43" s="593"/>
      <c r="G43" s="593"/>
      <c r="H43" s="593"/>
      <c r="I43" s="593"/>
      <c r="J43" s="593"/>
      <c r="K43" s="593"/>
      <c r="L43" s="593"/>
      <c r="M43" s="593"/>
      <c r="N43" s="593"/>
      <c r="O43" s="593"/>
      <c r="P43" s="593"/>
      <c r="Q43" s="593"/>
      <c r="R43" s="593"/>
      <c r="S43" s="593"/>
      <c r="T43" s="593"/>
      <c r="U43" s="593"/>
      <c r="V43" s="593"/>
      <c r="W43" s="593"/>
      <c r="X43" s="745"/>
      <c r="Y43" s="593"/>
      <c r="Z43" s="595"/>
      <c r="AA43" s="595"/>
      <c r="AB43" s="595"/>
      <c r="AC43" s="595"/>
      <c r="AD43" s="595"/>
      <c r="AE43" s="595"/>
      <c r="AF43" s="595"/>
      <c r="AG43" s="595"/>
      <c r="AH43" s="595"/>
      <c r="AI43" s="595"/>
      <c r="AJ43" s="595"/>
      <c r="AK43" s="595"/>
      <c r="AL43" s="595"/>
    </row>
    <row r="44" spans="1:48" s="624" customFormat="1" ht="15.75" customHeight="1">
      <c r="A44" s="672"/>
      <c r="B44" s="672" t="s">
        <v>709</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5"/>
      <c r="AA44" s="595"/>
      <c r="AB44" s="595"/>
      <c r="AC44" s="595"/>
      <c r="AD44" s="595"/>
      <c r="AE44" s="595"/>
      <c r="AF44" s="595"/>
      <c r="AG44" s="595"/>
      <c r="AH44" s="595"/>
      <c r="AI44" s="595"/>
      <c r="AJ44" s="595"/>
      <c r="AK44" s="595"/>
      <c r="AL44" s="595"/>
    </row>
    <row r="45" spans="1:48" ht="15.65" customHeight="1">
      <c r="B45" s="243" t="s">
        <v>658</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65"/>
      <c r="AG45" s="237"/>
      <c r="AH45" s="512"/>
      <c r="AI45" s="237"/>
      <c r="AJ45" s="237"/>
      <c r="AK45" s="237"/>
      <c r="AL45" s="237"/>
    </row>
    <row r="46" spans="1:48" ht="15.65" customHeight="1">
      <c r="A46" s="53" t="s">
        <v>563</v>
      </c>
      <c r="B46" s="245"/>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65"/>
      <c r="AG46" s="237"/>
      <c r="AH46" s="512"/>
      <c r="AI46" s="237"/>
      <c r="AJ46" s="237"/>
      <c r="AK46" s="237"/>
      <c r="AL46" s="237"/>
    </row>
    <row r="47" spans="1:48" ht="15.75" customHeight="1">
      <c r="A47" s="53" t="s">
        <v>564</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402" t="s">
        <v>466</v>
      </c>
      <c r="AG47" s="1042">
        <f>SUM(L36,AF11)</f>
        <v>161855</v>
      </c>
      <c r="AH47" s="1043"/>
      <c r="AI47" s="237"/>
      <c r="AJ47" s="237"/>
      <c r="AK47" s="237"/>
      <c r="AL47" s="237"/>
    </row>
    <row r="48" spans="1:48" ht="15.75" customHeight="1">
      <c r="A48" s="53" t="s">
        <v>572</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6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7XYt0o6W8JpgpXc/C8M/X8CQY4ut2i2PAwQYGX+q+HzH9JtG6StYLXnY8KwDtPNncv3LF6gEcaxXE8REnfkEiw==" saltValue="XJLaTe/OAI3dWTk2AzElLg==" spinCount="100000" sheet="1" scenarios="1" formatCells="0" autoFilter="0"/>
  <protectedRanges>
    <protectedRange sqref="O45" name="範囲1"/>
  </protectedRanges>
  <mergeCells count="8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C34:D34"/>
    <mergeCell ref="M32:N32"/>
    <mergeCell ref="M34:N34"/>
    <mergeCell ref="C32:D32"/>
    <mergeCell ref="C28:D28"/>
    <mergeCell ref="M29:N29"/>
    <mergeCell ref="M28:N28"/>
    <mergeCell ref="C31:D31"/>
    <mergeCell ref="C29:D29"/>
    <mergeCell ref="BF30:BG30"/>
    <mergeCell ref="C30:D30"/>
    <mergeCell ref="F24:N24"/>
    <mergeCell ref="F33:N33"/>
    <mergeCell ref="AN30:AO30"/>
    <mergeCell ref="M31:N31"/>
    <mergeCell ref="C27:D27"/>
    <mergeCell ref="C24:D24"/>
    <mergeCell ref="C26:D26"/>
    <mergeCell ref="C25:D25"/>
    <mergeCell ref="M22:N22"/>
    <mergeCell ref="M23:N23"/>
    <mergeCell ref="M25:N25"/>
    <mergeCell ref="M26:N26"/>
    <mergeCell ref="AW30:AX30"/>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s>
  <phoneticPr fontId="7"/>
  <dataValidations disablePrompts="1"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127" t="s">
        <v>573</v>
      </c>
      <c r="B2" s="1128"/>
      <c r="C2" s="1069" t="s">
        <v>574</v>
      </c>
      <c r="D2" s="1070"/>
      <c r="E2" s="1070"/>
      <c r="F2" s="1070"/>
      <c r="G2" s="1071"/>
      <c r="H2" s="630"/>
      <c r="I2" s="595"/>
      <c r="J2" s="596"/>
      <c r="K2" s="596"/>
      <c r="L2" s="1129">
        <v>45627</v>
      </c>
      <c r="M2" s="1129"/>
      <c r="N2" s="597" t="s">
        <v>575</v>
      </c>
      <c r="O2" s="595"/>
      <c r="P2" s="595"/>
      <c r="Q2" s="598"/>
      <c r="R2" s="595"/>
      <c r="S2" s="595"/>
      <c r="T2" s="595"/>
      <c r="U2" s="595"/>
      <c r="V2" s="599"/>
      <c r="W2" s="599"/>
      <c r="X2" s="595"/>
      <c r="Y2" s="600"/>
      <c r="Z2" s="595"/>
      <c r="AA2" s="323" t="s">
        <v>103</v>
      </c>
      <c r="AB2" s="237"/>
      <c r="AC2" s="237"/>
      <c r="AD2" s="237"/>
      <c r="AE2" s="237"/>
      <c r="AF2" s="322"/>
      <c r="AG2" s="321"/>
      <c r="AH2" s="320" t="s">
        <v>104</v>
      </c>
      <c r="AI2" s="237"/>
      <c r="AJ2" s="237"/>
      <c r="AK2" s="237"/>
      <c r="AL2" s="237"/>
    </row>
    <row r="3" spans="1:38" ht="4.5" customHeight="1" thickBot="1">
      <c r="A3" s="601"/>
      <c r="B3" s="601"/>
      <c r="C3" s="601"/>
      <c r="D3" s="601"/>
      <c r="E3" s="601"/>
      <c r="F3" s="601"/>
      <c r="G3" s="601"/>
      <c r="H3" s="600"/>
      <c r="I3" s="600"/>
      <c r="J3" s="600"/>
      <c r="K3" s="600"/>
      <c r="L3" s="600"/>
      <c r="M3" s="600"/>
      <c r="N3" s="600"/>
      <c r="O3" s="600"/>
      <c r="P3" s="600"/>
      <c r="Q3" s="600"/>
      <c r="R3" s="602"/>
      <c r="S3" s="600"/>
      <c r="T3" s="600"/>
      <c r="U3" s="600"/>
      <c r="V3" s="600"/>
      <c r="W3" s="600"/>
      <c r="X3" s="600"/>
      <c r="Y3" s="600"/>
      <c r="Z3" s="603"/>
      <c r="AA3" s="217"/>
      <c r="AB3" s="217"/>
      <c r="AC3" s="217"/>
      <c r="AD3" s="318"/>
      <c r="AE3" s="318"/>
      <c r="AF3" s="318"/>
      <c r="AG3" s="318"/>
      <c r="AH3" s="318"/>
      <c r="AI3" s="318"/>
      <c r="AJ3" s="318"/>
      <c r="AK3" s="318"/>
      <c r="AL3" s="318"/>
    </row>
    <row r="4" spans="1:38" ht="13.5" customHeight="1" thickTop="1">
      <c r="A4" s="604" t="s">
        <v>105</v>
      </c>
      <c r="B4" s="605"/>
      <c r="C4" s="631"/>
      <c r="D4" s="1064" t="s">
        <v>106</v>
      </c>
      <c r="E4" s="1065"/>
      <c r="F4" s="1066"/>
      <c r="G4" s="1064" t="s">
        <v>107</v>
      </c>
      <c r="H4" s="1065"/>
      <c r="I4" s="1065"/>
      <c r="J4" s="1065"/>
      <c r="K4" s="1065"/>
      <c r="L4" s="1065"/>
      <c r="M4" s="1065"/>
      <c r="N4" s="1065"/>
      <c r="O4" s="1065"/>
      <c r="P4" s="1065"/>
      <c r="Q4" s="1065"/>
      <c r="R4" s="1065"/>
      <c r="S4" s="1065"/>
      <c r="T4" s="1065"/>
      <c r="U4" s="1130" t="s">
        <v>108</v>
      </c>
      <c r="V4" s="1065"/>
      <c r="W4" s="1066"/>
      <c r="X4" s="1064" t="s">
        <v>109</v>
      </c>
      <c r="Y4" s="1065"/>
      <c r="Z4" s="1072"/>
      <c r="AA4" s="317" t="s">
        <v>3</v>
      </c>
      <c r="AB4" s="316"/>
      <c r="AC4" s="316"/>
      <c r="AD4" s="1011" t="s">
        <v>110</v>
      </c>
      <c r="AE4" s="1011"/>
      <c r="AF4" s="1011"/>
      <c r="AG4" s="1011"/>
      <c r="AH4" s="315" t="s">
        <v>111</v>
      </c>
      <c r="AI4" s="217"/>
      <c r="AJ4" s="217"/>
      <c r="AK4" s="217"/>
      <c r="AL4" s="217"/>
    </row>
    <row r="5" spans="1:38" ht="24.75" customHeight="1" thickBot="1">
      <c r="A5" s="607"/>
      <c r="B5" s="608"/>
      <c r="C5" s="609"/>
      <c r="D5" s="1077"/>
      <c r="E5" s="1078"/>
      <c r="F5" s="1078"/>
      <c r="G5" s="1122">
        <f>表紙!D6</f>
        <v>0</v>
      </c>
      <c r="H5" s="1123"/>
      <c r="I5" s="1123"/>
      <c r="J5" s="1123"/>
      <c r="K5" s="1123"/>
      <c r="L5" s="1123"/>
      <c r="M5" s="1123"/>
      <c r="N5" s="1123"/>
      <c r="O5" s="1123"/>
      <c r="P5" s="1123"/>
      <c r="Q5" s="1123"/>
      <c r="R5" s="1123"/>
      <c r="S5" s="1123"/>
      <c r="T5" s="1124"/>
      <c r="U5" s="1118">
        <f>表紙!D7</f>
        <v>0</v>
      </c>
      <c r="V5" s="1082"/>
      <c r="W5" s="1082"/>
      <c r="X5" s="1074">
        <f>表紙!D8</f>
        <v>0</v>
      </c>
      <c r="Y5" s="1075"/>
      <c r="Z5" s="1076"/>
      <c r="AA5" s="233">
        <f>表紙!K4</f>
        <v>0</v>
      </c>
      <c r="AB5" s="144"/>
      <c r="AC5" s="144"/>
      <c r="AD5" s="918">
        <f>表紙!L4</f>
        <v>0</v>
      </c>
      <c r="AE5" s="918"/>
      <c r="AF5" s="918"/>
      <c r="AG5" s="918"/>
      <c r="AH5" s="143">
        <f>表紙!P4</f>
        <v>0</v>
      </c>
      <c r="AI5" s="237"/>
      <c r="AJ5" s="846" t="s">
        <v>112</v>
      </c>
      <c r="AK5" s="846"/>
      <c r="AL5" s="846"/>
    </row>
    <row r="6" spans="1:38" ht="13.5" customHeight="1" thickTop="1">
      <c r="A6" s="604" t="s">
        <v>113</v>
      </c>
      <c r="B6" s="605"/>
      <c r="C6" s="631"/>
      <c r="D6" s="1115" t="s">
        <v>356</v>
      </c>
      <c r="E6" s="1116"/>
      <c r="F6" s="1117"/>
      <c r="G6" s="1115" t="s">
        <v>357</v>
      </c>
      <c r="H6" s="1116"/>
      <c r="I6" s="1116"/>
      <c r="J6" s="1116"/>
      <c r="K6" s="1116"/>
      <c r="L6" s="1116"/>
      <c r="M6" s="1125" t="s">
        <v>358</v>
      </c>
      <c r="N6" s="1126"/>
      <c r="O6" s="602"/>
      <c r="P6" s="602"/>
      <c r="Q6" s="602"/>
      <c r="R6" s="602"/>
      <c r="S6" s="602"/>
      <c r="T6" s="602"/>
      <c r="U6" s="602"/>
      <c r="V6" s="602"/>
      <c r="W6" s="632"/>
      <c r="X6" s="1064" t="s">
        <v>118</v>
      </c>
      <c r="Y6" s="1065"/>
      <c r="Z6" s="1065"/>
      <c r="AA6" s="993" t="s">
        <v>259</v>
      </c>
      <c r="AB6" s="994"/>
      <c r="AC6" s="994"/>
      <c r="AD6" s="994"/>
      <c r="AE6" s="994"/>
      <c r="AF6" s="994"/>
      <c r="AG6" s="994"/>
      <c r="AH6" s="995"/>
      <c r="AI6" s="217"/>
      <c r="AJ6" s="217"/>
      <c r="AK6" s="217"/>
      <c r="AL6" s="217"/>
    </row>
    <row r="7" spans="1:38" ht="24.75" customHeight="1" thickBot="1">
      <c r="A7" s="615"/>
      <c r="B7" s="616"/>
      <c r="C7" s="609"/>
      <c r="D7" s="1058">
        <f>SUM(G7,M7)</f>
        <v>0</v>
      </c>
      <c r="E7" s="1059"/>
      <c r="F7" s="1060"/>
      <c r="G7" s="1058">
        <f>SUM(M22,AG16)</f>
        <v>0</v>
      </c>
      <c r="H7" s="1059"/>
      <c r="I7" s="1059"/>
      <c r="J7" s="1059"/>
      <c r="K7" s="1059"/>
      <c r="L7" s="1059"/>
      <c r="M7" s="1119">
        <f>SUM(N22,AH16)</f>
        <v>0</v>
      </c>
      <c r="N7" s="1120"/>
      <c r="O7" s="1121"/>
      <c r="P7" s="1121"/>
      <c r="Q7" s="1121"/>
      <c r="R7" s="1121"/>
      <c r="S7" s="1121"/>
      <c r="T7" s="1121"/>
      <c r="U7" s="1121"/>
      <c r="V7" s="1121"/>
      <c r="W7" s="618"/>
      <c r="X7" s="1067">
        <f>表紙!D9</f>
        <v>0</v>
      </c>
      <c r="Y7" s="1068"/>
      <c r="Z7" s="1068"/>
      <c r="AA7" s="884">
        <f>表紙!D10</f>
        <v>0</v>
      </c>
      <c r="AB7" s="865"/>
      <c r="AC7" s="865"/>
      <c r="AD7" s="865"/>
      <c r="AE7" s="865"/>
      <c r="AF7" s="865"/>
      <c r="AG7" s="865"/>
      <c r="AH7" s="885"/>
      <c r="AI7" s="237"/>
      <c r="AJ7" s="846" t="s">
        <v>120</v>
      </c>
      <c r="AK7" s="846"/>
      <c r="AL7" s="846"/>
    </row>
    <row r="8" spans="1:38" ht="11.25" hidden="1" customHeight="1">
      <c r="A8" s="619"/>
      <c r="B8" s="619"/>
      <c r="C8" s="595"/>
      <c r="D8" s="620" t="str">
        <f>CHOOSE(WEEKDAY(D5),"日","月","火","水","木","金","土")</f>
        <v>土</v>
      </c>
      <c r="E8" s="621"/>
      <c r="F8" s="621"/>
      <c r="G8" s="621"/>
      <c r="H8" s="621"/>
      <c r="I8" s="621"/>
      <c r="J8" s="621"/>
      <c r="K8" s="621"/>
      <c r="L8" s="621"/>
      <c r="M8" s="621"/>
      <c r="N8" s="621"/>
      <c r="O8" s="622"/>
      <c r="P8" s="622"/>
      <c r="Q8" s="623"/>
      <c r="R8" s="623"/>
      <c r="S8" s="623"/>
      <c r="T8" s="623"/>
      <c r="U8" s="623"/>
      <c r="V8" s="622"/>
      <c r="W8" s="622"/>
      <c r="X8" s="624"/>
      <c r="Y8" s="624"/>
      <c r="Z8" s="624"/>
      <c r="AC8" s="248"/>
      <c r="AD8" s="248"/>
      <c r="AE8" s="248"/>
      <c r="AF8" s="237"/>
      <c r="AG8" s="237"/>
      <c r="AH8" s="237"/>
      <c r="AI8" s="237"/>
      <c r="AJ8" s="237"/>
      <c r="AK8" s="237"/>
      <c r="AL8" s="237"/>
    </row>
    <row r="9" spans="1:38" ht="15.75" customHeight="1" thickBot="1">
      <c r="A9" s="593" t="s">
        <v>576</v>
      </c>
      <c r="B9" s="593"/>
      <c r="C9" s="593"/>
      <c r="D9" s="593"/>
      <c r="E9" s="593"/>
      <c r="F9" s="593"/>
      <c r="G9" s="593"/>
      <c r="H9" s="593"/>
      <c r="I9" s="625"/>
      <c r="J9" s="625"/>
      <c r="K9" s="625"/>
      <c r="L9" s="593"/>
      <c r="M9" s="593"/>
      <c r="N9" s="633" t="s">
        <v>577</v>
      </c>
      <c r="O9" s="593"/>
      <c r="P9" s="593"/>
      <c r="Q9" s="593"/>
      <c r="R9" s="593"/>
      <c r="S9" s="593"/>
      <c r="T9" s="593"/>
      <c r="U9" s="593" t="s">
        <v>578</v>
      </c>
      <c r="V9" s="593"/>
      <c r="W9" s="593"/>
      <c r="X9" s="593"/>
      <c r="Y9" s="593"/>
      <c r="Z9" s="593"/>
      <c r="AA9" s="248"/>
      <c r="AB9" s="248"/>
      <c r="AC9" s="248"/>
      <c r="AD9" s="248"/>
      <c r="AE9" s="248"/>
      <c r="AF9" s="248"/>
      <c r="AG9" s="248"/>
      <c r="AH9" s="563" t="s">
        <v>577</v>
      </c>
      <c r="AI9" s="217"/>
      <c r="AJ9" s="217"/>
      <c r="AK9" s="217"/>
      <c r="AL9" s="217"/>
    </row>
    <row r="10" spans="1:38" ht="15.75" customHeight="1">
      <c r="A10" s="1063"/>
      <c r="B10" s="1062"/>
      <c r="C10" s="1061" t="s">
        <v>125</v>
      </c>
      <c r="D10" s="1062"/>
      <c r="E10" s="627" t="s">
        <v>126</v>
      </c>
      <c r="F10" s="627" t="s">
        <v>127</v>
      </c>
      <c r="G10" s="626" t="s">
        <v>128</v>
      </c>
      <c r="H10" s="628" t="s">
        <v>133</v>
      </c>
      <c r="I10" s="634"/>
      <c r="J10" s="634"/>
      <c r="K10" s="634"/>
      <c r="L10" s="628" t="s">
        <v>130</v>
      </c>
      <c r="M10" s="635" t="s">
        <v>474</v>
      </c>
      <c r="N10" s="636" t="s">
        <v>475</v>
      </c>
      <c r="O10" s="602"/>
      <c r="P10" s="602"/>
      <c r="Q10" s="602"/>
      <c r="R10" s="602"/>
      <c r="S10" s="602"/>
      <c r="T10" s="602"/>
      <c r="U10" s="1063" t="s">
        <v>476</v>
      </c>
      <c r="V10" s="1062"/>
      <c r="W10" s="1061" t="s">
        <v>3</v>
      </c>
      <c r="X10" s="1062"/>
      <c r="Y10" s="627" t="s">
        <v>477</v>
      </c>
      <c r="Z10" s="627" t="s">
        <v>18</v>
      </c>
      <c r="AA10" s="297" t="s">
        <v>19</v>
      </c>
      <c r="AB10" s="295" t="s">
        <v>133</v>
      </c>
      <c r="AC10" s="381"/>
      <c r="AD10" s="381"/>
      <c r="AE10" s="381"/>
      <c r="AF10" s="295" t="s">
        <v>130</v>
      </c>
      <c r="AG10" s="295" t="s">
        <v>474</v>
      </c>
      <c r="AH10" s="379" t="s">
        <v>475</v>
      </c>
      <c r="AI10" s="217"/>
      <c r="AJ10" s="217"/>
      <c r="AK10" s="217"/>
      <c r="AL10" s="217"/>
    </row>
    <row r="11" spans="1:38" ht="15.75" customHeight="1">
      <c r="A11" s="996" t="s">
        <v>579</v>
      </c>
      <c r="B11" s="997"/>
      <c r="C11" s="1103">
        <v>45010</v>
      </c>
      <c r="D11" s="1104"/>
      <c r="E11" s="719" t="s">
        <v>580</v>
      </c>
      <c r="F11" s="641">
        <v>1100</v>
      </c>
      <c r="G11" s="642">
        <v>1650</v>
      </c>
      <c r="H11" s="720" t="s">
        <v>581</v>
      </c>
      <c r="I11" s="721"/>
      <c r="J11" s="721"/>
      <c r="K11" s="721"/>
      <c r="L11" s="722">
        <f>SUM(M11,N11)</f>
        <v>0</v>
      </c>
      <c r="M11" s="723"/>
      <c r="N11" s="724"/>
      <c r="O11" s="71" t="s">
        <v>137</v>
      </c>
      <c r="P11" s="602"/>
      <c r="Q11" s="639"/>
      <c r="R11" s="601"/>
      <c r="S11" s="602"/>
      <c r="T11" s="602"/>
      <c r="U11" s="996" t="s">
        <v>579</v>
      </c>
      <c r="V11" s="997"/>
      <c r="W11" s="1105">
        <v>46010</v>
      </c>
      <c r="X11" s="1106"/>
      <c r="Y11" s="637" t="s">
        <v>582</v>
      </c>
      <c r="Z11" s="641">
        <v>3280</v>
      </c>
      <c r="AA11" s="642">
        <v>5170</v>
      </c>
      <c r="AB11" s="575" t="s">
        <v>583</v>
      </c>
      <c r="AC11" s="576"/>
      <c r="AD11" s="576"/>
      <c r="AE11" s="576"/>
      <c r="AF11" s="577">
        <f>SUM(AG11,AH11)</f>
        <v>0</v>
      </c>
      <c r="AG11" s="578"/>
      <c r="AH11" s="579"/>
      <c r="AI11" s="71" t="s">
        <v>140</v>
      </c>
      <c r="AJ11" s="259"/>
      <c r="AK11" s="217"/>
      <c r="AL11" s="217"/>
    </row>
    <row r="12" spans="1:38" ht="15.75" customHeight="1">
      <c r="A12" s="972"/>
      <c r="B12" s="973"/>
      <c r="C12" s="1096">
        <v>45200</v>
      </c>
      <c r="D12" s="1097"/>
      <c r="E12" s="640" t="s">
        <v>584</v>
      </c>
      <c r="F12" s="641">
        <v>3050</v>
      </c>
      <c r="G12" s="642">
        <v>6000</v>
      </c>
      <c r="H12" s="643" t="s">
        <v>585</v>
      </c>
      <c r="I12" s="644"/>
      <c r="J12" s="644"/>
      <c r="K12" s="644"/>
      <c r="L12" s="645">
        <f t="shared" ref="L12:L21" si="0">SUM(M12,N12)</f>
        <v>0</v>
      </c>
      <c r="M12" s="646"/>
      <c r="N12" s="638"/>
      <c r="O12" s="71" t="s">
        <v>137</v>
      </c>
      <c r="P12" s="602"/>
      <c r="Q12" s="639"/>
      <c r="R12" s="601"/>
      <c r="S12" s="602"/>
      <c r="T12" s="602"/>
      <c r="U12" s="972"/>
      <c r="V12" s="973"/>
      <c r="W12" s="1107">
        <v>34025</v>
      </c>
      <c r="X12" s="1108"/>
      <c r="Y12" s="647" t="s">
        <v>586</v>
      </c>
      <c r="Z12" s="641">
        <v>3040</v>
      </c>
      <c r="AA12" s="642">
        <v>3400</v>
      </c>
      <c r="AB12" s="283" t="s">
        <v>587</v>
      </c>
      <c r="AC12" s="272"/>
      <c r="AD12" s="272"/>
      <c r="AE12" s="272"/>
      <c r="AF12" s="282">
        <f>SUM(AG12,AH12)</f>
        <v>0</v>
      </c>
      <c r="AG12" s="367"/>
      <c r="AH12" s="359"/>
      <c r="AI12" s="71" t="s">
        <v>140</v>
      </c>
      <c r="AJ12" s="259"/>
      <c r="AK12" s="217"/>
      <c r="AL12" s="217"/>
    </row>
    <row r="13" spans="1:38" ht="15.75" customHeight="1">
      <c r="A13" s="972"/>
      <c r="B13" s="973"/>
      <c r="C13" s="1096">
        <v>45050</v>
      </c>
      <c r="D13" s="1097"/>
      <c r="E13" s="640" t="s">
        <v>588</v>
      </c>
      <c r="F13" s="641">
        <v>2350</v>
      </c>
      <c r="G13" s="642">
        <v>4100</v>
      </c>
      <c r="H13" s="643" t="s">
        <v>589</v>
      </c>
      <c r="I13" s="644"/>
      <c r="J13" s="644"/>
      <c r="K13" s="644"/>
      <c r="L13" s="645">
        <f t="shared" si="0"/>
        <v>0</v>
      </c>
      <c r="M13" s="646"/>
      <c r="N13" s="638"/>
      <c r="O13" s="71" t="s">
        <v>137</v>
      </c>
      <c r="P13" s="602"/>
      <c r="Q13" s="639"/>
      <c r="R13" s="601"/>
      <c r="S13" s="602"/>
      <c r="T13" s="602"/>
      <c r="U13" s="972"/>
      <c r="V13" s="973"/>
      <c r="W13" s="1109">
        <v>32100</v>
      </c>
      <c r="X13" s="1110"/>
      <c r="Y13" s="729" t="s">
        <v>590</v>
      </c>
      <c r="Z13" s="1098" t="s">
        <v>695</v>
      </c>
      <c r="AA13" s="1099"/>
      <c r="AB13" s="1099"/>
      <c r="AC13" s="1099"/>
      <c r="AD13" s="1099"/>
      <c r="AE13" s="1099"/>
      <c r="AF13" s="1099"/>
      <c r="AG13" s="1099"/>
      <c r="AH13" s="1100"/>
      <c r="AI13" s="71" t="s">
        <v>140</v>
      </c>
      <c r="AJ13" s="259"/>
      <c r="AK13" s="217"/>
      <c r="AL13" s="217"/>
    </row>
    <row r="14" spans="1:38" ht="15.75" customHeight="1">
      <c r="A14" s="972"/>
      <c r="B14" s="973"/>
      <c r="C14" s="1096">
        <v>45060</v>
      </c>
      <c r="D14" s="1097"/>
      <c r="E14" s="640" t="s">
        <v>591</v>
      </c>
      <c r="F14" s="641">
        <v>2500</v>
      </c>
      <c r="G14" s="642">
        <v>4400</v>
      </c>
      <c r="H14" s="643" t="s">
        <v>592</v>
      </c>
      <c r="I14" s="644"/>
      <c r="J14" s="644"/>
      <c r="K14" s="644"/>
      <c r="L14" s="645">
        <f t="shared" si="0"/>
        <v>0</v>
      </c>
      <c r="M14" s="646"/>
      <c r="N14" s="638"/>
      <c r="O14" s="71" t="s">
        <v>137</v>
      </c>
      <c r="P14" s="602"/>
      <c r="Q14" s="639"/>
      <c r="R14" s="601"/>
      <c r="S14" s="602"/>
      <c r="T14" s="602"/>
      <c r="U14" s="972"/>
      <c r="V14" s="973"/>
      <c r="W14" s="1096">
        <v>34010</v>
      </c>
      <c r="X14" s="1097"/>
      <c r="Y14" s="648" t="s">
        <v>593</v>
      </c>
      <c r="Z14" s="641">
        <v>6400</v>
      </c>
      <c r="AA14" s="642">
        <v>9630</v>
      </c>
      <c r="AB14" s="277" t="s">
        <v>594</v>
      </c>
      <c r="AC14" s="276"/>
      <c r="AD14" s="276"/>
      <c r="AE14" s="276"/>
      <c r="AF14" s="281">
        <f t="shared" ref="AF14:AF15" si="1">SUM(AG14,AH14)</f>
        <v>0</v>
      </c>
      <c r="AG14" s="352"/>
      <c r="AH14" s="359"/>
      <c r="AI14" s="71" t="s">
        <v>140</v>
      </c>
      <c r="AJ14" s="259"/>
      <c r="AK14" s="217"/>
      <c r="AL14" s="217"/>
    </row>
    <row r="15" spans="1:38" ht="15.75" customHeight="1" thickBot="1">
      <c r="A15" s="972"/>
      <c r="B15" s="973"/>
      <c r="C15" s="1085">
        <v>45080</v>
      </c>
      <c r="D15" s="1095"/>
      <c r="E15" s="640" t="s">
        <v>595</v>
      </c>
      <c r="F15" s="641">
        <v>1470</v>
      </c>
      <c r="G15" s="642">
        <v>1500</v>
      </c>
      <c r="H15" s="643" t="s">
        <v>596</v>
      </c>
      <c r="I15" s="644"/>
      <c r="J15" s="644"/>
      <c r="K15" s="644"/>
      <c r="L15" s="645">
        <f t="shared" si="0"/>
        <v>0</v>
      </c>
      <c r="M15" s="646"/>
      <c r="N15" s="638"/>
      <c r="O15" s="71" t="s">
        <v>137</v>
      </c>
      <c r="P15" s="602"/>
      <c r="Q15" s="639"/>
      <c r="R15" s="601"/>
      <c r="S15" s="602"/>
      <c r="T15" s="602"/>
      <c r="U15" s="1113"/>
      <c r="V15" s="1114"/>
      <c r="W15" s="1111">
        <v>34020</v>
      </c>
      <c r="X15" s="1112"/>
      <c r="Y15" s="649" t="s">
        <v>597</v>
      </c>
      <c r="Z15" s="650">
        <v>1630</v>
      </c>
      <c r="AA15" s="249">
        <v>1980</v>
      </c>
      <c r="AB15" s="564" t="s">
        <v>598</v>
      </c>
      <c r="AC15" s="565"/>
      <c r="AD15" s="565"/>
      <c r="AE15" s="565"/>
      <c r="AF15" s="566">
        <f t="shared" si="1"/>
        <v>0</v>
      </c>
      <c r="AG15" s="567"/>
      <c r="AH15" s="568"/>
      <c r="AI15" s="71" t="s">
        <v>140</v>
      </c>
      <c r="AJ15" s="259"/>
      <c r="AK15" s="217"/>
      <c r="AL15" s="217"/>
    </row>
    <row r="16" spans="1:38" ht="15.75" customHeight="1" thickBot="1">
      <c r="A16" s="972"/>
      <c r="B16" s="973"/>
      <c r="C16" s="1085">
        <v>45090</v>
      </c>
      <c r="D16" s="1095"/>
      <c r="E16" s="640" t="s">
        <v>599</v>
      </c>
      <c r="F16" s="641">
        <v>1100</v>
      </c>
      <c r="G16" s="642">
        <v>1150</v>
      </c>
      <c r="H16" s="643" t="s">
        <v>600</v>
      </c>
      <c r="I16" s="644"/>
      <c r="J16" s="644"/>
      <c r="K16" s="644"/>
      <c r="L16" s="645">
        <f t="shared" si="0"/>
        <v>0</v>
      </c>
      <c r="M16" s="646"/>
      <c r="N16" s="638"/>
      <c r="O16" s="71" t="s">
        <v>137</v>
      </c>
      <c r="P16" s="602"/>
      <c r="Q16" s="639"/>
      <c r="R16" s="601"/>
      <c r="S16" s="602"/>
      <c r="T16" s="651"/>
      <c r="U16" s="652" t="s">
        <v>601</v>
      </c>
      <c r="V16" s="653"/>
      <c r="W16" s="654"/>
      <c r="X16" s="654"/>
      <c r="Y16" s="655"/>
      <c r="Z16" s="656">
        <f>SUM(Z11:Z15)</f>
        <v>14350</v>
      </c>
      <c r="AA16" s="337">
        <f>SUM(AA11:AA15)</f>
        <v>20180</v>
      </c>
      <c r="AB16" s="387"/>
      <c r="AC16" s="387"/>
      <c r="AD16" s="387"/>
      <c r="AE16" s="387"/>
      <c r="AF16" s="334">
        <f>SUM(AF11:AF15)</f>
        <v>0</v>
      </c>
      <c r="AG16" s="333">
        <f>SUM(AG11:AG15)</f>
        <v>0</v>
      </c>
      <c r="AH16" s="332">
        <f>SUM(AH11:AH15)</f>
        <v>0</v>
      </c>
      <c r="AI16" s="217"/>
      <c r="AJ16" s="259"/>
      <c r="AK16" s="217"/>
      <c r="AL16" s="217"/>
    </row>
    <row r="17" spans="1:38" ht="15.75" customHeight="1">
      <c r="A17" s="972"/>
      <c r="B17" s="973"/>
      <c r="C17" s="1101">
        <v>45100</v>
      </c>
      <c r="D17" s="1102"/>
      <c r="E17" s="640" t="s">
        <v>602</v>
      </c>
      <c r="F17" s="641">
        <v>1220</v>
      </c>
      <c r="G17" s="642">
        <v>1450</v>
      </c>
      <c r="H17" s="643" t="s">
        <v>603</v>
      </c>
      <c r="I17" s="644"/>
      <c r="J17" s="644"/>
      <c r="K17" s="644"/>
      <c r="L17" s="645">
        <f t="shared" si="0"/>
        <v>0</v>
      </c>
      <c r="M17" s="646"/>
      <c r="N17" s="638"/>
      <c r="O17" s="71" t="s">
        <v>137</v>
      </c>
      <c r="P17" s="602"/>
      <c r="Q17" s="639"/>
      <c r="R17" s="601"/>
      <c r="S17" s="602"/>
      <c r="T17" s="602"/>
      <c r="U17" s="595"/>
      <c r="V17" s="595"/>
      <c r="W17" s="657"/>
      <c r="X17" s="657"/>
      <c r="Y17" s="593"/>
      <c r="Z17" s="658"/>
      <c r="AA17" s="368"/>
      <c r="AB17" s="265"/>
      <c r="AC17" s="265"/>
      <c r="AD17" s="265"/>
      <c r="AE17" s="265"/>
      <c r="AF17" s="265"/>
      <c r="AG17" s="265"/>
      <c r="AH17" s="265"/>
      <c r="AI17" s="217"/>
      <c r="AJ17" s="259"/>
      <c r="AK17" s="217"/>
      <c r="AL17" s="217"/>
    </row>
    <row r="18" spans="1:38" ht="15.75" customHeight="1">
      <c r="A18" s="1087"/>
      <c r="B18" s="1088"/>
      <c r="C18" s="1085">
        <v>45120</v>
      </c>
      <c r="D18" s="1086"/>
      <c r="E18" s="648" t="s">
        <v>691</v>
      </c>
      <c r="F18" s="641">
        <v>1900</v>
      </c>
      <c r="G18" s="642">
        <v>1620</v>
      </c>
      <c r="H18" s="720"/>
      <c r="I18" s="730"/>
      <c r="J18" s="730"/>
      <c r="K18" s="730"/>
      <c r="L18" s="645">
        <f>SUM(M18,N18)</f>
        <v>0</v>
      </c>
      <c r="M18" s="731"/>
      <c r="N18" s="724"/>
      <c r="O18" s="71" t="s">
        <v>137</v>
      </c>
      <c r="P18" s="217"/>
      <c r="Q18" s="357"/>
      <c r="R18" s="259"/>
      <c r="S18" s="217"/>
      <c r="T18" s="217"/>
      <c r="U18" s="343"/>
      <c r="V18" s="395"/>
      <c r="W18" s="394"/>
      <c r="X18" s="394"/>
      <c r="Y18" s="248"/>
      <c r="Z18" s="393"/>
      <c r="AA18" s="368"/>
      <c r="AB18" s="368"/>
      <c r="AC18" s="368"/>
      <c r="AD18" s="368"/>
      <c r="AE18" s="368"/>
      <c r="AF18" s="392"/>
      <c r="AG18" s="357"/>
      <c r="AH18" s="357"/>
      <c r="AI18" s="217"/>
      <c r="AJ18" s="259"/>
      <c r="AK18" s="217"/>
      <c r="AL18" s="217"/>
    </row>
    <row r="19" spans="1:38" ht="15.75" customHeight="1">
      <c r="A19" s="970" t="s">
        <v>604</v>
      </c>
      <c r="B19" s="971"/>
      <c r="C19" s="1091">
        <v>45070</v>
      </c>
      <c r="D19" s="1092"/>
      <c r="E19" s="484" t="s">
        <v>605</v>
      </c>
      <c r="F19" s="641">
        <v>2150</v>
      </c>
      <c r="G19" s="642">
        <v>3300</v>
      </c>
      <c r="H19" s="283" t="s">
        <v>606</v>
      </c>
      <c r="I19" s="272"/>
      <c r="J19" s="272"/>
      <c r="K19" s="272"/>
      <c r="L19" s="282">
        <f t="shared" si="0"/>
        <v>0</v>
      </c>
      <c r="M19" s="367"/>
      <c r="N19" s="359"/>
      <c r="O19" s="71" t="s">
        <v>137</v>
      </c>
      <c r="P19" s="217"/>
      <c r="Q19" s="357"/>
      <c r="R19" s="259"/>
      <c r="S19" s="217"/>
      <c r="T19" s="217"/>
      <c r="AI19" s="217"/>
      <c r="AJ19" s="259"/>
      <c r="AK19" s="217"/>
      <c r="AL19" s="217"/>
    </row>
    <row r="20" spans="1:38" ht="15.75" customHeight="1">
      <c r="A20" s="972"/>
      <c r="B20" s="973"/>
      <c r="C20" s="1089">
        <v>45300</v>
      </c>
      <c r="D20" s="1090"/>
      <c r="E20" s="484" t="s">
        <v>607</v>
      </c>
      <c r="F20" s="641">
        <v>900</v>
      </c>
      <c r="G20" s="642">
        <v>1000</v>
      </c>
      <c r="H20" s="417" t="s">
        <v>608</v>
      </c>
      <c r="I20" s="279"/>
      <c r="J20" s="279"/>
      <c r="K20" s="279"/>
      <c r="L20" s="416">
        <f t="shared" si="0"/>
        <v>0</v>
      </c>
      <c r="M20" s="415"/>
      <c r="N20" s="414"/>
      <c r="O20" s="71" t="s">
        <v>137</v>
      </c>
      <c r="P20" s="217"/>
      <c r="Q20" s="357"/>
      <c r="R20" s="259"/>
      <c r="S20" s="217"/>
      <c r="T20" s="217"/>
      <c r="AI20" s="217"/>
      <c r="AJ20" s="259"/>
      <c r="AK20" s="217"/>
      <c r="AL20" s="217"/>
    </row>
    <row r="21" spans="1:38" ht="15.75" customHeight="1">
      <c r="A21" s="1036"/>
      <c r="B21" s="1037"/>
      <c r="C21" s="1093">
        <v>45310</v>
      </c>
      <c r="D21" s="1094"/>
      <c r="E21" s="464" t="s">
        <v>609</v>
      </c>
      <c r="F21" s="734">
        <v>230</v>
      </c>
      <c r="G21" s="735">
        <v>250</v>
      </c>
      <c r="H21" s="413" t="s">
        <v>610</v>
      </c>
      <c r="I21" s="412"/>
      <c r="J21" s="412"/>
      <c r="K21" s="412"/>
      <c r="L21" s="411">
        <f t="shared" si="0"/>
        <v>0</v>
      </c>
      <c r="M21" s="346"/>
      <c r="N21" s="345"/>
      <c r="O21" s="71" t="s">
        <v>137</v>
      </c>
      <c r="P21" s="217"/>
      <c r="Q21" s="357"/>
      <c r="R21" s="259"/>
      <c r="S21" s="217"/>
      <c r="T21" s="217"/>
      <c r="AI21" s="217"/>
      <c r="AJ21" s="259"/>
      <c r="AK21" s="217"/>
      <c r="AL21" s="217"/>
    </row>
    <row r="22" spans="1:38" ht="15.75" customHeight="1" thickBot="1">
      <c r="A22" s="342" t="s">
        <v>611</v>
      </c>
      <c r="B22" s="341"/>
      <c r="C22" s="340"/>
      <c r="D22" s="340"/>
      <c r="E22" s="339"/>
      <c r="F22" s="389">
        <f>SUM(F11:F21)</f>
        <v>17970</v>
      </c>
      <c r="G22" s="337">
        <f>SUM(G11:K21)</f>
        <v>26420</v>
      </c>
      <c r="H22" s="388"/>
      <c r="I22" s="387"/>
      <c r="J22" s="387"/>
      <c r="K22" s="387"/>
      <c r="L22" s="334">
        <f>SUM(L11:L21)</f>
        <v>0</v>
      </c>
      <c r="M22" s="333">
        <f>SUM(M11:M21)</f>
        <v>0</v>
      </c>
      <c r="N22" s="332">
        <f>SUM(N11:N21)</f>
        <v>0</v>
      </c>
      <c r="O22" s="217"/>
      <c r="P22" s="217"/>
      <c r="Q22" s="357"/>
      <c r="R22" s="259"/>
      <c r="S22" s="217"/>
      <c r="T22" s="217"/>
      <c r="AI22" s="217"/>
      <c r="AJ22" s="259"/>
      <c r="AK22" s="217"/>
      <c r="AL22" s="217"/>
    </row>
    <row r="23" spans="1:38" ht="15.75" customHeight="1">
      <c r="A23" s="61"/>
      <c r="B23" s="410"/>
      <c r="C23" s="410"/>
      <c r="D23" s="410"/>
      <c r="E23" s="410"/>
      <c r="F23" s="393"/>
      <c r="G23" s="368"/>
      <c r="H23" s="357"/>
      <c r="I23" s="357"/>
      <c r="J23" s="357"/>
      <c r="K23" s="357"/>
      <c r="L23" s="357"/>
      <c r="M23" s="357"/>
      <c r="N23" s="357"/>
      <c r="O23" s="217"/>
      <c r="P23" s="217"/>
      <c r="Q23" s="357"/>
      <c r="R23" s="259"/>
      <c r="S23" s="217"/>
      <c r="T23" s="217"/>
      <c r="AI23" s="217"/>
      <c r="AJ23" s="259"/>
      <c r="AK23" s="217"/>
      <c r="AL23" s="217"/>
    </row>
    <row r="24" spans="1:38" ht="15.75" customHeight="1">
      <c r="A24" s="217"/>
      <c r="B24" s="217"/>
      <c r="C24" s="217"/>
      <c r="D24" s="217"/>
      <c r="E24" s="217"/>
      <c r="F24" s="217"/>
      <c r="G24" s="217"/>
      <c r="H24" s="217"/>
      <c r="I24" s="217"/>
      <c r="J24" s="217"/>
      <c r="K24" s="217"/>
      <c r="L24" s="217"/>
      <c r="M24" s="217"/>
      <c r="N24" s="217"/>
      <c r="O24" s="217"/>
      <c r="P24" s="217"/>
      <c r="Q24" s="357"/>
      <c r="R24" s="259"/>
      <c r="S24" s="217"/>
      <c r="T24" s="217"/>
      <c r="U24" s="405"/>
      <c r="V24" s="405"/>
      <c r="W24" s="405"/>
      <c r="X24" s="405"/>
      <c r="Y24" s="405"/>
      <c r="Z24" s="405"/>
      <c r="AA24" s="405"/>
      <c r="AB24" s="405"/>
      <c r="AC24" s="405"/>
      <c r="AD24" s="405"/>
      <c r="AE24" s="405"/>
      <c r="AF24" s="405"/>
      <c r="AG24" s="405"/>
      <c r="AH24" s="405"/>
      <c r="AI24" s="217"/>
      <c r="AJ24" s="259"/>
      <c r="AK24" s="217"/>
      <c r="AL24" s="217"/>
    </row>
    <row r="25" spans="1:38" ht="15.75" customHeight="1">
      <c r="A25" s="217"/>
      <c r="B25" s="217"/>
      <c r="C25" s="217"/>
      <c r="D25" s="217"/>
      <c r="E25" s="217"/>
      <c r="F25" s="217"/>
      <c r="G25" s="217"/>
      <c r="H25" s="217"/>
      <c r="I25" s="217"/>
      <c r="J25" s="217"/>
      <c r="K25" s="217"/>
      <c r="L25" s="217"/>
      <c r="M25" s="217"/>
      <c r="N25" s="217"/>
      <c r="O25" s="217"/>
      <c r="P25" s="217"/>
      <c r="Q25" s="357"/>
      <c r="R25" s="259"/>
      <c r="S25" s="217"/>
      <c r="T25" s="217"/>
      <c r="U25" s="405"/>
      <c r="V25" s="405"/>
      <c r="W25" s="405"/>
      <c r="X25" s="405"/>
      <c r="Y25" s="405"/>
      <c r="Z25" s="405"/>
      <c r="AA25" s="405"/>
      <c r="AB25" s="405"/>
      <c r="AC25" s="405"/>
      <c r="AD25" s="405"/>
      <c r="AE25" s="405"/>
      <c r="AF25" s="405"/>
      <c r="AG25" s="405"/>
      <c r="AH25" s="405"/>
      <c r="AI25" s="217"/>
      <c r="AJ25" s="259"/>
      <c r="AK25" s="217"/>
      <c r="AL25" s="217"/>
    </row>
    <row r="26" spans="1:38" ht="15.75" customHeight="1">
      <c r="A26"/>
      <c r="B26"/>
      <c r="C26"/>
      <c r="D26"/>
      <c r="E26"/>
      <c r="F26"/>
      <c r="G26"/>
      <c r="H26"/>
      <c r="I26"/>
      <c r="J26"/>
      <c r="K26"/>
      <c r="L26"/>
      <c r="M26"/>
      <c r="N26"/>
      <c r="O26" s="217"/>
      <c r="P26" s="217"/>
      <c r="Q26" s="357"/>
      <c r="R26" s="259"/>
      <c r="S26" s="217"/>
      <c r="T26" s="217"/>
      <c r="U26" s="405"/>
      <c r="V26" s="405"/>
      <c r="W26" s="405"/>
      <c r="X26" s="405"/>
      <c r="Y26" s="405"/>
      <c r="Z26" s="405"/>
      <c r="AA26" s="405"/>
      <c r="AB26" s="405"/>
      <c r="AC26" s="405"/>
      <c r="AD26" s="405"/>
      <c r="AE26" s="405"/>
      <c r="AF26" s="405"/>
      <c r="AG26" s="405"/>
      <c r="AH26" s="405"/>
      <c r="AI26" s="217"/>
      <c r="AJ26" s="259"/>
      <c r="AK26" s="217"/>
      <c r="AL26" s="217"/>
    </row>
    <row r="27" spans="1:38" ht="15.75" customHeight="1">
      <c r="A27"/>
      <c r="B27"/>
      <c r="C27"/>
      <c r="D27"/>
      <c r="E27"/>
      <c r="F27"/>
      <c r="G27"/>
      <c r="H27"/>
      <c r="I27"/>
      <c r="J27"/>
      <c r="K27"/>
      <c r="L27"/>
      <c r="M27"/>
      <c r="N27"/>
      <c r="O27" s="370"/>
      <c r="P27" s="217"/>
      <c r="Q27" s="357"/>
      <c r="R27" s="259"/>
      <c r="S27" s="217"/>
      <c r="T27" s="217"/>
      <c r="U27" s="405"/>
      <c r="V27" s="405"/>
      <c r="W27" s="405"/>
      <c r="X27" s="405"/>
      <c r="Y27" s="405"/>
      <c r="Z27" s="405"/>
      <c r="AA27" s="405"/>
      <c r="AB27" s="405"/>
      <c r="AC27" s="405"/>
      <c r="AD27" s="405"/>
      <c r="AE27" s="405"/>
      <c r="AF27" s="405"/>
      <c r="AG27" s="405"/>
      <c r="AH27" s="405"/>
      <c r="AI27" s="217"/>
      <c r="AJ27" s="259"/>
      <c r="AK27" s="217"/>
      <c r="AL27" s="217"/>
    </row>
    <row r="28" spans="1:38" ht="15.75" customHeight="1">
      <c r="A28"/>
      <c r="B28"/>
      <c r="C28"/>
      <c r="D28"/>
      <c r="E28"/>
      <c r="F28"/>
      <c r="G28"/>
      <c r="H28"/>
      <c r="I28"/>
      <c r="J28"/>
      <c r="K28"/>
      <c r="L28"/>
      <c r="M28"/>
      <c r="N28"/>
      <c r="O28" s="217"/>
      <c r="P28" s="217"/>
      <c r="Q28" s="357"/>
      <c r="R28" s="259"/>
      <c r="S28" s="217"/>
      <c r="T28" s="217"/>
      <c r="U28" s="405"/>
      <c r="V28" s="405"/>
      <c r="W28" s="405"/>
      <c r="X28" s="405"/>
      <c r="Y28" s="405"/>
      <c r="Z28" s="405"/>
      <c r="AA28" s="405"/>
      <c r="AB28" s="405"/>
      <c r="AC28" s="405"/>
      <c r="AD28" s="405"/>
      <c r="AE28" s="405"/>
      <c r="AF28" s="405"/>
      <c r="AG28" s="405"/>
      <c r="AH28" s="405"/>
      <c r="AI28" s="217"/>
      <c r="AJ28" s="259"/>
      <c r="AK28" s="217"/>
      <c r="AL28" s="217"/>
    </row>
    <row r="29" spans="1:38" ht="15.75" customHeight="1">
      <c r="A29"/>
      <c r="B29"/>
      <c r="C29"/>
      <c r="D29"/>
      <c r="E29"/>
      <c r="F29"/>
      <c r="G29"/>
      <c r="H29"/>
      <c r="I29"/>
      <c r="J29"/>
      <c r="K29"/>
      <c r="L29"/>
      <c r="M29"/>
      <c r="N29"/>
      <c r="O29" s="217"/>
      <c r="P29" s="217"/>
      <c r="Q29" s="409"/>
      <c r="R29" s="259"/>
      <c r="S29" s="217"/>
      <c r="T29" s="217"/>
      <c r="U29" s="405"/>
      <c r="V29" s="405"/>
      <c r="W29" s="405"/>
      <c r="X29" s="405"/>
      <c r="Y29" s="405"/>
      <c r="Z29" s="405"/>
      <c r="AA29" s="405"/>
      <c r="AB29" s="405"/>
      <c r="AC29" s="405"/>
      <c r="AD29" s="405"/>
      <c r="AE29" s="405"/>
      <c r="AF29" s="405"/>
      <c r="AG29" s="405"/>
      <c r="AH29" s="405"/>
      <c r="AI29" s="217"/>
      <c r="AJ29" s="259"/>
      <c r="AK29" s="217"/>
      <c r="AL29" s="217"/>
    </row>
    <row r="30" spans="1:38" ht="15.75" customHeight="1">
      <c r="A30" s="331"/>
      <c r="B30" s="51"/>
      <c r="C30" s="51"/>
      <c r="D30" s="51"/>
      <c r="E30" s="51"/>
      <c r="F30" s="51"/>
      <c r="G30" s="51"/>
      <c r="H30" s="409"/>
      <c r="I30" s="409"/>
      <c r="J30" s="409"/>
      <c r="K30" s="409"/>
      <c r="L30" s="409"/>
      <c r="M30" s="409"/>
      <c r="N30" s="409"/>
      <c r="O30" s="217"/>
      <c r="P30" s="217"/>
      <c r="Q30" s="409"/>
      <c r="R30" s="259"/>
      <c r="S30" s="217"/>
      <c r="T30" s="217"/>
      <c r="U30" s="405"/>
      <c r="V30" s="405"/>
      <c r="W30" s="405"/>
      <c r="X30" s="405"/>
      <c r="Y30" s="405"/>
      <c r="Z30" s="405"/>
      <c r="AA30" s="405"/>
      <c r="AB30" s="405"/>
      <c r="AC30" s="405"/>
      <c r="AD30" s="405"/>
      <c r="AE30" s="405"/>
      <c r="AF30" s="405"/>
      <c r="AG30" s="405"/>
      <c r="AH30" s="405"/>
      <c r="AI30" s="217"/>
      <c r="AJ30" s="259"/>
      <c r="AK30" s="217"/>
      <c r="AL30" s="217"/>
    </row>
    <row r="31" spans="1:38" ht="15.75" customHeight="1">
      <c r="A31" s="331"/>
      <c r="B31" s="217"/>
      <c r="C31" s="394"/>
      <c r="D31" s="394"/>
      <c r="E31" s="248"/>
      <c r="F31" s="393"/>
      <c r="G31" s="393"/>
      <c r="H31" s="409"/>
      <c r="I31" s="409"/>
      <c r="J31" s="409"/>
      <c r="K31" s="409"/>
      <c r="L31" s="409"/>
      <c r="M31" s="409"/>
      <c r="N31" s="409"/>
      <c r="O31" s="362"/>
      <c r="P31" s="362"/>
      <c r="Q31" s="408"/>
      <c r="R31" s="407"/>
      <c r="S31" s="362"/>
      <c r="T31" s="362"/>
      <c r="U31" s="406"/>
      <c r="V31" s="406"/>
      <c r="W31" s="406"/>
      <c r="X31" s="406"/>
      <c r="Y31" s="406"/>
      <c r="Z31" s="406"/>
      <c r="AA31" s="406"/>
      <c r="AB31" s="406"/>
      <c r="AC31" s="406"/>
      <c r="AD31" s="406"/>
      <c r="AE31" s="406"/>
      <c r="AF31" s="406"/>
      <c r="AG31" s="406"/>
      <c r="AH31" s="406"/>
      <c r="AI31" s="362"/>
      <c r="AJ31" s="259"/>
      <c r="AK31" s="217"/>
      <c r="AL31" s="217"/>
    </row>
    <row r="32" spans="1:38" ht="15.75" customHeight="1">
      <c r="A32" s="1084" t="s">
        <v>524</v>
      </c>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4"/>
      <c r="AJ32" s="259"/>
      <c r="AK32" s="217"/>
      <c r="AL32" s="217"/>
    </row>
    <row r="33" spans="1:48" ht="15.75" customHeight="1">
      <c r="A33" s="217"/>
      <c r="B33" s="217"/>
      <c r="C33" s="217"/>
      <c r="D33" s="217"/>
      <c r="E33" s="217"/>
      <c r="F33" s="217"/>
      <c r="G33" s="217"/>
      <c r="H33" s="217"/>
      <c r="I33" s="217"/>
      <c r="J33" s="217"/>
      <c r="K33" s="217"/>
      <c r="L33" s="217"/>
      <c r="M33" s="217"/>
      <c r="N33" s="217"/>
      <c r="O33" s="217"/>
      <c r="P33" s="217"/>
      <c r="Q33" s="357"/>
      <c r="R33" s="259"/>
      <c r="S33" s="217"/>
      <c r="T33" s="217"/>
      <c r="U33" s="354"/>
      <c r="V33" s="354"/>
      <c r="W33" s="394"/>
      <c r="X33" s="394"/>
      <c r="Y33" s="248"/>
      <c r="Z33" s="393"/>
      <c r="AA33" s="368"/>
      <c r="AB33" s="368"/>
      <c r="AC33" s="368"/>
      <c r="AD33" s="368"/>
      <c r="AE33" s="368"/>
      <c r="AF33" s="392"/>
      <c r="AG33" s="357"/>
      <c r="AH33" s="357"/>
      <c r="AI33" s="217"/>
      <c r="AJ33" s="259"/>
      <c r="AK33" s="217"/>
      <c r="AL33" s="217"/>
      <c r="AV33" s="261"/>
    </row>
    <row r="34" spans="1:48" ht="15.75" customHeight="1">
      <c r="A34" s="217"/>
      <c r="B34" s="217"/>
      <c r="C34" s="394"/>
      <c r="D34" s="394"/>
      <c r="E34" s="248"/>
      <c r="F34" s="393"/>
      <c r="G34" s="368"/>
      <c r="H34" s="357"/>
      <c r="I34" s="357"/>
      <c r="J34" s="357"/>
      <c r="K34" s="357"/>
      <c r="L34" s="357"/>
      <c r="M34" s="357"/>
      <c r="N34" s="357"/>
      <c r="O34" s="217"/>
      <c r="P34" s="217"/>
      <c r="Q34" s="217"/>
      <c r="R34" s="217"/>
      <c r="S34" s="217"/>
      <c r="T34" s="217"/>
      <c r="U34" s="217"/>
      <c r="V34" s="217"/>
      <c r="W34" s="217"/>
      <c r="X34" s="329"/>
      <c r="Y34" s="217"/>
      <c r="Z34" s="217"/>
      <c r="AA34" s="259"/>
      <c r="AB34" s="217"/>
      <c r="AC34" s="217"/>
      <c r="AD34" s="217"/>
      <c r="AE34" s="217"/>
      <c r="AF34" s="217"/>
      <c r="AG34" s="217"/>
      <c r="AH34" s="217"/>
      <c r="AI34" s="217"/>
      <c r="AJ34" s="259"/>
      <c r="AK34" s="217"/>
      <c r="AL34" s="217"/>
    </row>
    <row r="35" spans="1:48" ht="15.7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9"/>
      <c r="Y35" s="217"/>
      <c r="Z35" s="217"/>
      <c r="AA35" s="259"/>
      <c r="AB35" s="217"/>
      <c r="AC35" s="217"/>
      <c r="AD35" s="217"/>
      <c r="AE35" s="217"/>
      <c r="AF35" s="217"/>
      <c r="AG35" s="217"/>
      <c r="AH35" s="217"/>
      <c r="AI35" s="217"/>
      <c r="AJ35" s="259"/>
      <c r="AK35" s="217"/>
      <c r="AL35" s="217"/>
    </row>
    <row r="36" spans="1:48" ht="12" hidden="1" customHeight="1">
      <c r="A36" s="217"/>
      <c r="B36" s="217"/>
      <c r="C36" s="217"/>
      <c r="D36" s="217"/>
      <c r="E36" s="217"/>
      <c r="F36" s="217"/>
      <c r="G36" s="217"/>
      <c r="H36" s="217"/>
      <c r="I36" s="217"/>
      <c r="J36" s="217"/>
      <c r="K36" s="217"/>
      <c r="L36" s="217"/>
      <c r="M36" s="217"/>
      <c r="N36" s="217"/>
    </row>
    <row r="37" spans="1:48" ht="12" hidden="1" customHeight="1"/>
    <row r="38" spans="1:48" ht="15.75" hidden="1" customHeight="1">
      <c r="O38" s="217"/>
      <c r="P38" s="217"/>
      <c r="Q38" s="217"/>
      <c r="R38" s="217"/>
      <c r="S38" s="217"/>
      <c r="T38" s="217"/>
      <c r="U38" s="217"/>
      <c r="V38" s="217"/>
      <c r="W38" s="217"/>
      <c r="X38" s="329"/>
      <c r="Y38" s="217"/>
      <c r="Z38" s="217"/>
      <c r="AA38" s="217"/>
      <c r="AB38" s="217"/>
      <c r="AC38" s="217"/>
      <c r="AD38" s="217"/>
      <c r="AE38" s="240"/>
      <c r="AF38" s="217"/>
      <c r="AG38" s="217"/>
      <c r="AH38" s="217"/>
      <c r="AI38" s="217"/>
      <c r="AJ38" s="217"/>
      <c r="AK38" s="217"/>
      <c r="AL38" s="217"/>
    </row>
    <row r="39" spans="1:48" ht="15.75" hidden="1" customHeight="1">
      <c r="A39" s="217"/>
      <c r="B39" s="217"/>
      <c r="C39" s="217"/>
      <c r="D39" s="217"/>
      <c r="E39" s="217"/>
      <c r="F39" s="217"/>
      <c r="G39" s="217"/>
      <c r="H39" s="217"/>
      <c r="I39" s="217"/>
      <c r="J39" s="217"/>
      <c r="K39" s="217"/>
      <c r="L39" s="217"/>
      <c r="M39" s="217"/>
      <c r="N39" s="217"/>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685</v>
      </c>
      <c r="B40" s="245"/>
      <c r="C40" s="245"/>
      <c r="D40" s="245"/>
      <c r="E40" s="245"/>
      <c r="F40" s="245"/>
      <c r="G40" s="245"/>
      <c r="H40" s="245"/>
      <c r="I40" s="245"/>
      <c r="J40" s="245"/>
      <c r="K40" s="245"/>
      <c r="L40" s="245"/>
      <c r="M40" s="245"/>
      <c r="N40" s="245"/>
      <c r="O40" s="217"/>
      <c r="P40" s="217"/>
      <c r="Q40" s="217"/>
      <c r="R40" s="217"/>
      <c r="S40" s="217"/>
      <c r="T40" s="217"/>
      <c r="U40" s="217"/>
      <c r="V40" s="217"/>
      <c r="W40" s="217"/>
      <c r="X40" s="329"/>
      <c r="Y40" s="217"/>
      <c r="Z40" s="217"/>
      <c r="AA40" s="217"/>
      <c r="AB40" s="217"/>
      <c r="AC40" s="217"/>
      <c r="AD40" s="217"/>
      <c r="AE40" s="402"/>
      <c r="AF40" s="217"/>
      <c r="AG40" s="217"/>
      <c r="AH40" s="217"/>
      <c r="AI40" s="217"/>
      <c r="AJ40" s="217"/>
      <c r="AK40" s="217"/>
      <c r="AL40" s="217"/>
    </row>
    <row r="41" spans="1:48" ht="15.75" customHeight="1">
      <c r="A41" s="53" t="s">
        <v>700</v>
      </c>
      <c r="B41" s="217"/>
      <c r="C41" s="217"/>
      <c r="D41" s="217"/>
      <c r="E41" s="217"/>
      <c r="F41" s="217"/>
      <c r="G41" s="217"/>
      <c r="H41" s="217"/>
      <c r="I41" s="217"/>
      <c r="J41" s="217"/>
      <c r="K41" s="217"/>
      <c r="L41" s="217"/>
      <c r="M41" s="217"/>
      <c r="N41" s="21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612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75" customHeight="1">
      <c r="A43" s="53" t="s">
        <v>613</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65" customHeight="1">
      <c r="A44" s="243" t="s">
        <v>655</v>
      </c>
      <c r="B44" s="237"/>
      <c r="C44" s="237"/>
      <c r="D44" s="237"/>
      <c r="E44" s="237"/>
      <c r="F44" s="237"/>
      <c r="G44" s="237"/>
      <c r="H44" s="237"/>
      <c r="I44" s="237"/>
      <c r="J44" s="237"/>
      <c r="K44" s="237"/>
      <c r="L44" s="237"/>
      <c r="M44" s="237"/>
      <c r="N44" s="237"/>
      <c r="O44" s="237"/>
      <c r="P44" s="237"/>
      <c r="Q44" s="237"/>
      <c r="R44" s="237"/>
      <c r="S44" s="237"/>
      <c r="T44" s="237"/>
      <c r="U44" s="52"/>
      <c r="V44" s="52"/>
      <c r="W44" s="52"/>
      <c r="X44" s="52"/>
      <c r="Y44" s="52"/>
      <c r="Z44" s="237"/>
      <c r="AA44" s="237"/>
      <c r="AB44" s="237"/>
      <c r="AC44" s="237"/>
      <c r="AD44" s="237"/>
      <c r="AE44" s="237"/>
      <c r="AF44" s="169" t="s">
        <v>363</v>
      </c>
      <c r="AG44" s="242"/>
      <c r="AH44" s="241">
        <f>SUM(F22,Z11:Z15)</f>
        <v>32320</v>
      </c>
      <c r="AI44" s="237"/>
      <c r="AJ44" s="237"/>
      <c r="AK44" s="237"/>
      <c r="AL44" s="237"/>
    </row>
    <row r="45" spans="1:48" ht="15.75" customHeight="1">
      <c r="A45" s="53" t="s">
        <v>563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165" t="s">
        <v>364</v>
      </c>
      <c r="AG45" s="239"/>
      <c r="AH45" s="328">
        <f>SUM(G22,AA11:AA15,)</f>
        <v>46600</v>
      </c>
      <c r="AI45" s="237"/>
      <c r="AJ45" s="237"/>
      <c r="AK45" s="237"/>
      <c r="AL45" s="237"/>
    </row>
    <row r="46" spans="1:48" ht="15.65" customHeight="1">
      <c r="A46" s="53" t="s">
        <v>564</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40" t="s">
        <v>466</v>
      </c>
      <c r="AG46" s="239"/>
      <c r="AH46" s="238">
        <f>SUM(AH44:AH45)</f>
        <v>78920</v>
      </c>
      <c r="AI46" s="237"/>
      <c r="AJ46" s="237"/>
      <c r="AK46" s="237"/>
      <c r="AL46" s="237"/>
    </row>
    <row r="47" spans="1:48" ht="15.65" customHeight="1">
      <c r="A47" s="53" t="s">
        <v>614</v>
      </c>
      <c r="B47" s="237"/>
      <c r="C47" s="237"/>
      <c r="D47" s="237"/>
      <c r="E47" s="237"/>
      <c r="F47" s="237"/>
      <c r="G47" s="237"/>
      <c r="H47" s="237"/>
      <c r="I47" s="237"/>
      <c r="J47" s="237"/>
      <c r="K47" s="237"/>
      <c r="L47" s="237"/>
      <c r="M47" s="237"/>
      <c r="N47" s="237"/>
      <c r="W47" s="237"/>
      <c r="X47" s="237"/>
      <c r="Y47" s="237"/>
      <c r="Z47" s="237"/>
      <c r="AA47" s="237"/>
      <c r="AB47" s="237"/>
      <c r="AC47" s="237"/>
      <c r="AD47" s="237"/>
      <c r="AE47" s="237"/>
      <c r="AF47" s="237"/>
      <c r="AG47" s="237"/>
      <c r="AH47" s="237"/>
      <c r="AI47" s="237"/>
      <c r="AJ47" s="237"/>
      <c r="AK47" s="237"/>
      <c r="AL47" s="237"/>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algorithmName="SHA-512" hashValue="lKKhFggdponVpQP9+NagmBM4pkZklB1UE9rFFG3khWlJOVWL8SgwWoPwZnEJ4EoHriC/7/mhZlVsP6tNUXPHWA==" saltValue="pWPw0AicVepng7HCqMfjMw==" spinCount="100000" sheet="1" scenarios="1" formatCells="0" autoFilter="0"/>
  <mergeCells count="51">
    <mergeCell ref="AD4:AG4"/>
    <mergeCell ref="U4:W4"/>
    <mergeCell ref="X4:Z4"/>
    <mergeCell ref="AD5:AG5"/>
    <mergeCell ref="X6:Z6"/>
    <mergeCell ref="AA6:AH6"/>
    <mergeCell ref="A2:B2"/>
    <mergeCell ref="C2:G2"/>
    <mergeCell ref="L2:M2"/>
    <mergeCell ref="D4:F4"/>
    <mergeCell ref="G4:T4"/>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A7:AH7"/>
    <mergeCell ref="C17:D17"/>
    <mergeCell ref="C11:D11"/>
    <mergeCell ref="C12:D12"/>
    <mergeCell ref="W11:X11"/>
    <mergeCell ref="W12:X12"/>
    <mergeCell ref="C10:D10"/>
    <mergeCell ref="W13:X13"/>
    <mergeCell ref="W14:X14"/>
    <mergeCell ref="W15:X15"/>
    <mergeCell ref="W10:X10"/>
    <mergeCell ref="U11:V15"/>
    <mergeCell ref="A32:AI32"/>
    <mergeCell ref="C18:D18"/>
    <mergeCell ref="A11:B18"/>
    <mergeCell ref="A19:B21"/>
    <mergeCell ref="C20:D20"/>
    <mergeCell ref="C19:D19"/>
    <mergeCell ref="C21:D21"/>
    <mergeCell ref="C16:D16"/>
    <mergeCell ref="C13:D13"/>
    <mergeCell ref="C14:D14"/>
    <mergeCell ref="C15:D15"/>
    <mergeCell ref="Z13:AH13"/>
  </mergeCells>
  <phoneticPr fontId="3"/>
  <conditionalFormatting sqref="O11:O21">
    <cfRule type="expression" dxfId="3" priority="2" stopIfTrue="1">
      <formula>$N11/$G11&gt;$M11/$F11</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43" t="s">
        <v>615</v>
      </c>
      <c r="B2" s="1144"/>
      <c r="C2" s="1145" t="s">
        <v>616</v>
      </c>
      <c r="D2" s="1144"/>
      <c r="E2" s="1144"/>
      <c r="F2" s="1144"/>
      <c r="G2" s="1144"/>
      <c r="H2" s="659"/>
      <c r="I2" s="660"/>
      <c r="J2" s="661"/>
      <c r="K2" s="661"/>
      <c r="L2" s="1006" t="s">
        <v>705</v>
      </c>
      <c r="M2" s="1006"/>
      <c r="N2" s="662" t="s">
        <v>617</v>
      </c>
      <c r="O2" s="660"/>
      <c r="P2" s="660"/>
      <c r="Q2" s="663"/>
      <c r="R2" s="660"/>
      <c r="S2" s="660"/>
      <c r="T2" s="660"/>
      <c r="U2" s="52"/>
      <c r="V2" s="154"/>
      <c r="W2" s="154"/>
      <c r="X2" s="52"/>
      <c r="Y2" s="1"/>
      <c r="Z2" s="52"/>
      <c r="AA2" s="153" t="s">
        <v>103</v>
      </c>
      <c r="AB2" s="52"/>
      <c r="AC2" s="52"/>
      <c r="AD2" s="52"/>
      <c r="AE2" s="52"/>
      <c r="AF2" s="152"/>
      <c r="AG2" s="151"/>
      <c r="AH2" s="150" t="s">
        <v>104</v>
      </c>
      <c r="AI2" s="52"/>
      <c r="AJ2" s="52"/>
      <c r="AK2" s="52"/>
      <c r="AL2" s="52"/>
    </row>
    <row r="3" spans="1:38" ht="4.5" customHeight="1" thickBot="1">
      <c r="A3" s="664"/>
      <c r="B3" s="664"/>
      <c r="C3" s="664"/>
      <c r="D3" s="664"/>
      <c r="E3" s="664"/>
      <c r="F3" s="664"/>
      <c r="G3" s="664"/>
      <c r="H3" s="665"/>
      <c r="I3" s="665"/>
      <c r="J3" s="665"/>
      <c r="K3" s="665"/>
      <c r="L3" s="665"/>
      <c r="M3" s="665"/>
      <c r="N3" s="665"/>
      <c r="O3" s="665"/>
      <c r="P3" s="665"/>
      <c r="Q3" s="665"/>
      <c r="R3" s="590"/>
      <c r="S3" s="665"/>
      <c r="T3" s="665"/>
      <c r="U3" s="1"/>
      <c r="V3" s="1"/>
      <c r="W3" s="1"/>
      <c r="X3" s="1"/>
      <c r="Y3" s="1"/>
      <c r="Z3" s="149"/>
      <c r="AA3" s="61"/>
      <c r="AB3" s="61"/>
      <c r="AC3" s="61"/>
      <c r="AD3" s="1"/>
      <c r="AE3" s="1"/>
      <c r="AF3" s="1"/>
      <c r="AG3" s="1"/>
      <c r="AH3" s="1"/>
      <c r="AI3" s="1"/>
      <c r="AJ3" s="1"/>
      <c r="AK3" s="1"/>
      <c r="AL3" s="1"/>
    </row>
    <row r="4" spans="1:38" ht="13.5" customHeight="1" thickTop="1">
      <c r="A4" s="666" t="s">
        <v>105</v>
      </c>
      <c r="B4" s="667"/>
      <c r="C4" s="668"/>
      <c r="D4" s="1064" t="s">
        <v>106</v>
      </c>
      <c r="E4" s="1065"/>
      <c r="F4" s="1066"/>
      <c r="G4" s="1064" t="s">
        <v>107</v>
      </c>
      <c r="H4" s="1065"/>
      <c r="I4" s="1065"/>
      <c r="J4" s="1065"/>
      <c r="K4" s="1065"/>
      <c r="L4" s="1065"/>
      <c r="M4" s="1065"/>
      <c r="N4" s="1065"/>
      <c r="O4" s="1065"/>
      <c r="P4" s="1065"/>
      <c r="Q4" s="1065"/>
      <c r="R4" s="1065"/>
      <c r="S4" s="1065"/>
      <c r="T4" s="1065"/>
      <c r="U4" s="1146" t="s">
        <v>108</v>
      </c>
      <c r="V4" s="1146"/>
      <c r="W4" s="1147"/>
      <c r="X4" s="866" t="s">
        <v>109</v>
      </c>
      <c r="Y4" s="858"/>
      <c r="Z4" s="883"/>
      <c r="AA4" s="148" t="s">
        <v>3</v>
      </c>
      <c r="AB4" s="225"/>
      <c r="AC4" s="225"/>
      <c r="AD4" s="1148" t="s">
        <v>110</v>
      </c>
      <c r="AE4" s="887"/>
      <c r="AF4" s="887"/>
      <c r="AG4" s="1149"/>
      <c r="AH4" s="146" t="s">
        <v>111</v>
      </c>
      <c r="AI4" s="53"/>
      <c r="AJ4" s="53"/>
      <c r="AK4" s="53"/>
      <c r="AL4" s="53"/>
    </row>
    <row r="5" spans="1:38" ht="24.75" customHeight="1" thickBot="1">
      <c r="A5" s="669"/>
      <c r="B5" s="670"/>
      <c r="C5" s="671"/>
      <c r="D5" s="1077"/>
      <c r="E5" s="1078"/>
      <c r="F5" s="1078"/>
      <c r="G5" s="1138">
        <f>表紙!D6</f>
        <v>0</v>
      </c>
      <c r="H5" s="1139"/>
      <c r="I5" s="1139"/>
      <c r="J5" s="1139"/>
      <c r="K5" s="1139"/>
      <c r="L5" s="1139"/>
      <c r="M5" s="1139"/>
      <c r="N5" s="1139"/>
      <c r="O5" s="1139"/>
      <c r="P5" s="1139"/>
      <c r="Q5" s="1139"/>
      <c r="R5" s="1139"/>
      <c r="S5" s="1139"/>
      <c r="T5" s="1140"/>
      <c r="U5" s="864">
        <f>表紙!D7</f>
        <v>0</v>
      </c>
      <c r="V5" s="865"/>
      <c r="W5" s="865"/>
      <c r="X5" s="859">
        <f>表紙!D8</f>
        <v>0</v>
      </c>
      <c r="Y5" s="860"/>
      <c r="Z5" s="861"/>
      <c r="AA5" s="233">
        <f>表紙!K4</f>
        <v>0</v>
      </c>
      <c r="AB5" s="144"/>
      <c r="AC5" s="144"/>
      <c r="AD5" s="918">
        <f>表紙!L4</f>
        <v>0</v>
      </c>
      <c r="AE5" s="918"/>
      <c r="AF5" s="918"/>
      <c r="AG5" s="918"/>
      <c r="AH5" s="143">
        <f>表紙!P4</f>
        <v>0</v>
      </c>
      <c r="AI5" s="52"/>
      <c r="AJ5" s="846" t="s">
        <v>112</v>
      </c>
      <c r="AK5" s="846"/>
      <c r="AL5" s="846"/>
    </row>
    <row r="6" spans="1:38" ht="13.5" customHeight="1" thickTop="1">
      <c r="A6" s="666" t="s">
        <v>113</v>
      </c>
      <c r="B6" s="667"/>
      <c r="C6" s="668"/>
      <c r="D6" s="1115" t="s">
        <v>356</v>
      </c>
      <c r="E6" s="1116"/>
      <c r="F6" s="1117"/>
      <c r="G6" s="1115" t="s">
        <v>357</v>
      </c>
      <c r="H6" s="1116"/>
      <c r="I6" s="1116"/>
      <c r="J6" s="1116"/>
      <c r="K6" s="1116"/>
      <c r="L6" s="1116"/>
      <c r="M6" s="1125" t="s">
        <v>358</v>
      </c>
      <c r="N6" s="1126"/>
      <c r="O6" s="672"/>
      <c r="P6" s="672"/>
      <c r="Q6" s="672"/>
      <c r="R6" s="672"/>
      <c r="S6" s="672"/>
      <c r="T6" s="672"/>
      <c r="U6" s="223"/>
      <c r="V6" s="223"/>
      <c r="W6" s="441"/>
      <c r="X6" s="866" t="s">
        <v>118</v>
      </c>
      <c r="Y6" s="858"/>
      <c r="Z6" s="858"/>
      <c r="AA6" s="886" t="s">
        <v>259</v>
      </c>
      <c r="AB6" s="887"/>
      <c r="AC6" s="887"/>
      <c r="AD6" s="887"/>
      <c r="AE6" s="887"/>
      <c r="AF6" s="887"/>
      <c r="AG6" s="887"/>
      <c r="AH6" s="888"/>
      <c r="AI6" s="53"/>
      <c r="AJ6" s="53"/>
      <c r="AK6" s="53"/>
      <c r="AL6" s="53"/>
    </row>
    <row r="7" spans="1:38" ht="24.75" customHeight="1" thickBot="1">
      <c r="A7" s="673"/>
      <c r="B7" s="674"/>
      <c r="C7" s="671"/>
      <c r="D7" s="1135">
        <f>SUM(G7,M7)</f>
        <v>0</v>
      </c>
      <c r="E7" s="1136"/>
      <c r="F7" s="1137"/>
      <c r="G7" s="1135">
        <f>SUM(M11)</f>
        <v>0</v>
      </c>
      <c r="H7" s="1136"/>
      <c r="I7" s="1136"/>
      <c r="J7" s="1136"/>
      <c r="K7" s="1136"/>
      <c r="L7" s="1136"/>
      <c r="M7" s="1141">
        <f>SUM(N11)</f>
        <v>0</v>
      </c>
      <c r="N7" s="1142"/>
      <c r="O7" s="675"/>
      <c r="P7" s="675"/>
      <c r="Q7" s="675"/>
      <c r="R7" s="675"/>
      <c r="S7" s="675"/>
      <c r="T7" s="675"/>
      <c r="U7" s="135"/>
      <c r="V7" s="135"/>
      <c r="W7" s="138"/>
      <c r="X7" s="878">
        <f>表紙!D9</f>
        <v>0</v>
      </c>
      <c r="Y7" s="879"/>
      <c r="Z7" s="879"/>
      <c r="AA7" s="884">
        <f>表紙!D10</f>
        <v>0</v>
      </c>
      <c r="AB7" s="865"/>
      <c r="AC7" s="865"/>
      <c r="AD7" s="865"/>
      <c r="AE7" s="865"/>
      <c r="AF7" s="865"/>
      <c r="AG7" s="865"/>
      <c r="AH7" s="885"/>
      <c r="AI7" s="52"/>
      <c r="AJ7" s="846" t="s">
        <v>120</v>
      </c>
      <c r="AK7" s="846"/>
      <c r="AL7" s="846"/>
    </row>
    <row r="8" spans="1:38" ht="11.25" hidden="1" customHeight="1">
      <c r="A8" s="676"/>
      <c r="B8" s="676"/>
      <c r="C8" s="660"/>
      <c r="D8" s="620" t="str">
        <f>CHOOSE(WEEKDAY(D5),"日","月","火","水","木","金","土")</f>
        <v>土</v>
      </c>
      <c r="E8" s="675"/>
      <c r="F8" s="675"/>
      <c r="G8" s="675"/>
      <c r="H8" s="675"/>
      <c r="I8" s="675"/>
      <c r="J8" s="675"/>
      <c r="K8" s="675"/>
      <c r="L8" s="675"/>
      <c r="M8" s="675"/>
      <c r="N8" s="675"/>
      <c r="O8" s="677"/>
      <c r="P8" s="677"/>
      <c r="Q8" s="678"/>
      <c r="R8" s="678"/>
      <c r="S8" s="678"/>
      <c r="T8" s="678"/>
      <c r="U8" s="134"/>
      <c r="V8" s="133"/>
      <c r="W8" s="133"/>
      <c r="AC8" s="67"/>
      <c r="AD8" s="67"/>
      <c r="AE8" s="67"/>
      <c r="AF8" s="52"/>
      <c r="AG8" s="52"/>
      <c r="AH8" s="52"/>
      <c r="AI8" s="52"/>
      <c r="AJ8" s="52"/>
      <c r="AK8" s="52"/>
      <c r="AL8" s="52"/>
    </row>
    <row r="9" spans="1:38" ht="15.75" customHeight="1" thickBot="1">
      <c r="A9" s="588" t="s">
        <v>618</v>
      </c>
      <c r="B9" s="588"/>
      <c r="C9" s="588"/>
      <c r="D9" s="588"/>
      <c r="E9" s="588"/>
      <c r="F9" s="588"/>
      <c r="G9" s="588"/>
      <c r="H9" s="588"/>
      <c r="I9" s="589"/>
      <c r="J9" s="589"/>
      <c r="K9" s="589"/>
      <c r="L9" s="588"/>
      <c r="M9" s="588"/>
      <c r="N9" s="588"/>
      <c r="O9" s="588"/>
      <c r="P9" s="588"/>
      <c r="Q9" s="588"/>
      <c r="R9" s="588"/>
      <c r="S9" s="588"/>
      <c r="T9" s="588"/>
      <c r="U9" s="67"/>
      <c r="V9" s="67"/>
      <c r="W9" s="67"/>
      <c r="X9" s="67"/>
      <c r="Y9" s="67"/>
      <c r="Z9" s="67"/>
      <c r="AA9" s="67"/>
      <c r="AB9" s="67"/>
      <c r="AC9" s="67"/>
      <c r="AD9" s="67"/>
      <c r="AE9" s="67"/>
      <c r="AF9" s="67"/>
      <c r="AG9" s="67"/>
      <c r="AH9" s="67"/>
      <c r="AI9" s="61"/>
      <c r="AJ9" s="61"/>
      <c r="AK9" s="61"/>
      <c r="AL9" s="61"/>
    </row>
    <row r="10" spans="1:38" ht="15.75" customHeight="1">
      <c r="A10" s="1063" t="s">
        <v>359</v>
      </c>
      <c r="B10" s="1062"/>
      <c r="C10" s="1061" t="s">
        <v>125</v>
      </c>
      <c r="D10" s="1062"/>
      <c r="E10" s="627" t="s">
        <v>126</v>
      </c>
      <c r="F10" s="627" t="s">
        <v>127</v>
      </c>
      <c r="G10" s="626" t="s">
        <v>128</v>
      </c>
      <c r="H10" s="628" t="s">
        <v>133</v>
      </c>
      <c r="I10" s="634"/>
      <c r="J10" s="634"/>
      <c r="K10" s="634"/>
      <c r="L10" s="628" t="s">
        <v>130</v>
      </c>
      <c r="M10" s="679" t="s">
        <v>131</v>
      </c>
      <c r="N10" s="680" t="s">
        <v>132</v>
      </c>
      <c r="O10" s="681"/>
      <c r="P10" s="681"/>
      <c r="Q10" s="681"/>
      <c r="R10" s="681"/>
      <c r="S10" s="681"/>
      <c r="T10" s="681"/>
      <c r="U10" s="52"/>
      <c r="V10" s="52"/>
      <c r="W10" s="52"/>
      <c r="X10" s="52"/>
      <c r="Y10" s="52"/>
      <c r="Z10" s="52"/>
      <c r="AA10" s="52"/>
      <c r="AB10" s="52"/>
      <c r="AC10" s="52"/>
      <c r="AD10" s="52"/>
      <c r="AE10" s="52"/>
      <c r="AF10" s="52"/>
      <c r="AG10" s="52"/>
      <c r="AH10" s="52"/>
      <c r="AI10" s="61"/>
      <c r="AJ10" s="61"/>
      <c r="AK10" s="61"/>
      <c r="AL10" s="61"/>
    </row>
    <row r="11" spans="1:38" ht="15.75" customHeight="1" thickBot="1">
      <c r="A11" s="1131" t="s">
        <v>619</v>
      </c>
      <c r="B11" s="1132"/>
      <c r="C11" s="1133">
        <v>34360</v>
      </c>
      <c r="D11" s="1134"/>
      <c r="E11" s="465" t="s">
        <v>620</v>
      </c>
      <c r="F11" s="440">
        <v>3850</v>
      </c>
      <c r="G11" s="439">
        <v>6150</v>
      </c>
      <c r="H11" s="438" t="s">
        <v>621</v>
      </c>
      <c r="I11" s="437"/>
      <c r="J11" s="437"/>
      <c r="K11" s="437"/>
      <c r="L11" s="436">
        <f>SUM(M11,N11)</f>
        <v>0</v>
      </c>
      <c r="M11" s="435"/>
      <c r="N11" s="434"/>
      <c r="O11" s="71" t="s">
        <v>137</v>
      </c>
      <c r="P11" s="82"/>
      <c r="Q11" s="430"/>
      <c r="R11" s="430"/>
      <c r="S11" s="430"/>
      <c r="T11" s="430"/>
      <c r="AI11" s="61"/>
      <c r="AJ11" s="66"/>
      <c r="AK11" s="61"/>
      <c r="AL11" s="61"/>
    </row>
    <row r="12" spans="1:38" ht="15.75" customHeight="1">
      <c r="A12" s="433"/>
      <c r="B12" s="432"/>
      <c r="C12" s="431"/>
      <c r="D12" s="431"/>
      <c r="E12" s="431"/>
      <c r="F12" s="135"/>
      <c r="G12" s="135"/>
      <c r="H12" s="167"/>
      <c r="I12" s="167"/>
      <c r="J12" s="167"/>
      <c r="K12" s="167"/>
      <c r="L12" s="430"/>
      <c r="M12" s="430"/>
      <c r="N12" s="430"/>
      <c r="O12" s="430"/>
      <c r="P12" s="430"/>
      <c r="Q12" s="430"/>
      <c r="R12" s="430"/>
      <c r="S12" s="430"/>
      <c r="T12" s="430"/>
      <c r="AI12" s="61"/>
      <c r="AJ12" s="66"/>
      <c r="AK12" s="61"/>
      <c r="AL12" s="61"/>
    </row>
    <row r="13" spans="1:38" ht="15.75" customHeight="1">
      <c r="A13" s="428"/>
      <c r="B13" s="429"/>
      <c r="C13" s="61"/>
      <c r="D13" s="61"/>
      <c r="E13" s="61"/>
      <c r="F13" s="61"/>
      <c r="G13" s="61"/>
      <c r="H13" s="61"/>
      <c r="I13" s="61"/>
      <c r="J13" s="61"/>
      <c r="K13" s="61"/>
      <c r="L13" s="61"/>
      <c r="M13" s="61"/>
      <c r="N13" s="61"/>
      <c r="O13" s="61"/>
      <c r="P13" s="61"/>
      <c r="AK13" s="61"/>
      <c r="AL13" s="61"/>
    </row>
    <row r="14" spans="1:38" ht="15.75" customHeight="1">
      <c r="A14" s="428"/>
      <c r="B14" s="428"/>
      <c r="C14" s="61"/>
      <c r="D14" s="61"/>
      <c r="E14" s="61"/>
      <c r="F14" s="61"/>
      <c r="G14" s="61"/>
      <c r="H14" s="61"/>
      <c r="I14" s="61"/>
      <c r="J14" s="61"/>
      <c r="K14" s="61"/>
      <c r="L14" s="61"/>
      <c r="M14" s="61"/>
      <c r="N14" s="61"/>
      <c r="O14" s="61"/>
      <c r="P14" s="61"/>
      <c r="AK14" s="61"/>
      <c r="AL14" s="61"/>
    </row>
    <row r="15" spans="1:38" ht="15.75" customHeight="1">
      <c r="A15" s="429"/>
      <c r="B15" s="428"/>
      <c r="C15" s="61"/>
      <c r="D15" s="61"/>
      <c r="E15" s="61"/>
      <c r="F15" s="61"/>
      <c r="G15" s="61"/>
      <c r="H15" s="61"/>
      <c r="I15" s="61"/>
      <c r="J15" s="61"/>
      <c r="K15" s="61"/>
      <c r="L15" s="61"/>
      <c r="M15" s="61"/>
      <c r="N15" s="61"/>
      <c r="O15" s="61"/>
      <c r="P15" s="61"/>
      <c r="Q15" s="61"/>
      <c r="R15" s="66"/>
      <c r="AK15" s="61"/>
      <c r="AL15" s="61"/>
    </row>
    <row r="16" spans="1:38" ht="15.75" customHeight="1">
      <c r="A16" s="423"/>
      <c r="B16" s="423"/>
      <c r="C16" s="427"/>
      <c r="D16" s="427"/>
      <c r="E16" s="67"/>
      <c r="F16" s="70"/>
      <c r="G16" s="70"/>
      <c r="H16" s="167"/>
      <c r="I16" s="167"/>
      <c r="J16" s="167"/>
      <c r="K16" s="167"/>
      <c r="L16" s="167"/>
      <c r="M16" s="167"/>
      <c r="N16" s="167"/>
      <c r="O16" s="61"/>
      <c r="P16" s="61"/>
      <c r="Q16" s="61"/>
      <c r="AK16" s="61"/>
      <c r="AL16" s="61"/>
    </row>
    <row r="17" spans="1:56" ht="15.75" customHeight="1">
      <c r="A17" s="423"/>
      <c r="B17" s="423"/>
      <c r="C17" s="425"/>
      <c r="D17" s="425"/>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23"/>
      <c r="B18" s="426"/>
      <c r="C18" s="425"/>
      <c r="D18" s="425"/>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622</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75"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2"/>
      <c r="AT30" s="82"/>
      <c r="AU30" s="82"/>
      <c r="AZ30" s="424"/>
      <c r="BA30" s="424"/>
      <c r="BB30" s="82"/>
      <c r="BC30" s="82"/>
      <c r="BD30" s="82"/>
    </row>
    <row r="31" spans="1:56" ht="13.75"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2"/>
      <c r="AT31" s="82"/>
      <c r="AU31" s="82"/>
      <c r="BB31" s="82"/>
      <c r="BC31" s="82"/>
      <c r="BD31" s="82"/>
    </row>
    <row r="32" spans="1:56" ht="13.75"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2"/>
      <c r="AT32" s="82"/>
      <c r="AU32" s="82"/>
      <c r="BB32" s="82"/>
      <c r="BC32" s="82"/>
      <c r="BD32" s="82"/>
    </row>
    <row r="33" spans="1:56" ht="13.75"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2"/>
      <c r="AT33" s="82"/>
      <c r="AU33" s="82"/>
      <c r="BB33" s="82"/>
      <c r="BC33" s="82"/>
      <c r="BD33" s="82"/>
    </row>
    <row r="34" spans="1:56" ht="13.75" customHeight="1">
      <c r="A34" s="423"/>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75"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3" t="s">
        <v>686</v>
      </c>
      <c r="B38" s="52"/>
      <c r="C38" s="52"/>
      <c r="D38" s="52"/>
      <c r="E38" s="53"/>
      <c r="F38" s="61"/>
      <c r="G38" s="53"/>
      <c r="H38" s="53"/>
      <c r="I38" s="53"/>
      <c r="J38" s="53"/>
      <c r="K38" s="53"/>
      <c r="L38" s="53"/>
      <c r="M38" s="53"/>
      <c r="N38" s="53"/>
      <c r="O38" s="53"/>
      <c r="P38" s="53"/>
      <c r="Q38" s="53"/>
      <c r="R38" s="61"/>
      <c r="S38" s="67"/>
      <c r="AJ38" s="61"/>
      <c r="AK38" s="61"/>
      <c r="AL38" s="61"/>
    </row>
    <row r="39" spans="1:56" ht="13.75" customHeight="1">
      <c r="A39" s="53" t="s">
        <v>700</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741"/>
    </row>
    <row r="40" spans="1:56" ht="15.75" customHeight="1">
      <c r="A40" s="53" t="s">
        <v>245</v>
      </c>
      <c r="B40" s="52"/>
      <c r="C40" s="52"/>
      <c r="D40" s="52"/>
      <c r="E40" s="52"/>
      <c r="F40" s="52"/>
      <c r="G40" s="52"/>
      <c r="H40" s="52"/>
      <c r="I40" s="52"/>
      <c r="J40" s="52"/>
      <c r="K40" s="52"/>
      <c r="L40" s="52"/>
      <c r="M40" s="52"/>
      <c r="N40" s="52"/>
      <c r="O40" s="52"/>
      <c r="P40" s="52"/>
      <c r="Q40" s="52"/>
      <c r="R40" s="57"/>
      <c r="S40" s="57"/>
      <c r="T40" s="57"/>
      <c r="U40" s="67"/>
      <c r="V40" s="67"/>
      <c r="W40" s="67"/>
      <c r="X40" s="67"/>
      <c r="Y40" s="421"/>
      <c r="Z40" s="66"/>
      <c r="AA40" s="421"/>
      <c r="AB40" s="61"/>
      <c r="AC40" s="61"/>
      <c r="AD40" s="61"/>
      <c r="AE40" s="422"/>
      <c r="AF40" s="61"/>
      <c r="AG40" s="61"/>
      <c r="AH40" s="61"/>
      <c r="AI40" s="61"/>
      <c r="AJ40" s="61"/>
      <c r="AK40" s="61"/>
      <c r="AL40" s="61"/>
    </row>
    <row r="41" spans="1:56" ht="15.75" customHeight="1">
      <c r="A41" s="53" t="s">
        <v>623</v>
      </c>
      <c r="B41" s="52"/>
      <c r="C41" s="52"/>
      <c r="D41" s="52"/>
      <c r="E41" s="53"/>
      <c r="F41" s="53"/>
      <c r="G41" s="53"/>
      <c r="H41" s="53"/>
      <c r="I41" s="53"/>
      <c r="J41" s="53"/>
      <c r="K41" s="53"/>
      <c r="L41" s="53"/>
      <c r="M41" s="53"/>
      <c r="N41" s="53"/>
      <c r="O41" s="53"/>
      <c r="P41" s="53"/>
      <c r="Q41" s="53"/>
      <c r="R41" s="57"/>
      <c r="S41" s="57"/>
      <c r="T41" s="57"/>
      <c r="U41" s="67"/>
      <c r="V41" s="67"/>
      <c r="W41" s="67"/>
      <c r="X41" s="67"/>
      <c r="Y41" s="421"/>
      <c r="Z41" s="66"/>
      <c r="AA41" s="421"/>
      <c r="AB41" s="61"/>
      <c r="AC41" s="61"/>
      <c r="AD41" s="61"/>
      <c r="AE41" s="159"/>
      <c r="AF41" s="204"/>
      <c r="AG41" s="52"/>
      <c r="AH41" s="52"/>
      <c r="AI41" s="52"/>
      <c r="AJ41" s="52"/>
      <c r="AK41" s="52"/>
      <c r="AL41" s="52"/>
    </row>
    <row r="42" spans="1:56" ht="15.75" customHeight="1">
      <c r="B42" s="52" t="s">
        <v>624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4"/>
      <c r="AG42" s="52"/>
      <c r="AH42" s="52"/>
      <c r="AI42" s="52"/>
      <c r="AJ42" s="52"/>
      <c r="AK42" s="52"/>
      <c r="AL42" s="52"/>
    </row>
    <row r="43" spans="1:56" ht="15.65" customHeight="1">
      <c r="A43" s="53" t="s">
        <v>660</v>
      </c>
      <c r="B43" s="52"/>
      <c r="Z43" s="52"/>
      <c r="AA43" s="52"/>
      <c r="AB43" s="52"/>
      <c r="AC43" s="52"/>
      <c r="AD43" s="52"/>
      <c r="AE43" s="52"/>
      <c r="AF43" s="52"/>
      <c r="AG43" s="52"/>
      <c r="AH43" s="52"/>
      <c r="AI43" s="52"/>
      <c r="AJ43" s="52"/>
      <c r="AK43" s="52"/>
      <c r="AL43" s="52"/>
    </row>
    <row r="44" spans="1:56" ht="15.75" customHeight="1">
      <c r="A44" s="53" t="s">
        <v>655</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69" t="s">
        <v>363</v>
      </c>
      <c r="AG44" s="242"/>
      <c r="AH44" s="62">
        <f>SUM(F11)</f>
        <v>3850</v>
      </c>
      <c r="AI44" s="52"/>
      <c r="AJ44" s="52"/>
      <c r="AK44" s="52"/>
      <c r="AL44" s="52"/>
    </row>
    <row r="45" spans="1:56" ht="15.75" customHeight="1">
      <c r="A45" s="53" t="s">
        <v>248</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364</v>
      </c>
      <c r="AG45" s="239"/>
      <c r="AH45" s="58">
        <f>SUM(G11)</f>
        <v>6150</v>
      </c>
      <c r="AI45" s="52"/>
      <c r="AJ45" s="52"/>
      <c r="AK45" s="52"/>
      <c r="AL45" s="52"/>
    </row>
    <row r="46" spans="1:56" ht="15.75" customHeight="1">
      <c r="A46" s="53" t="s">
        <v>625</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0" t="s">
        <v>466</v>
      </c>
      <c r="AG46" s="239"/>
      <c r="AH46" s="54">
        <f>SUM(AH44:AH45)</f>
        <v>10000</v>
      </c>
      <c r="AI46" s="52"/>
      <c r="AJ46" s="52"/>
      <c r="AK46" s="52"/>
      <c r="AL46" s="52"/>
    </row>
    <row r="47" spans="1:56" ht="15.75" customHeight="1">
      <c r="A47" s="53" t="s">
        <v>626</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V11xU8vIlNyw/+/n+Uzmj3e0gAd3nQPMW47tbCkW+Y30XfBQyIE8QRRoQ92SWpcjEQ2pTVNlLF0N94S9KCvsJw==" saltValue="zI/IBC/sb/JAwVA4eBXXLg==" spinCount="100000" sheet="1" scenarios="1" formatCells="0" autoFilter="0"/>
  <mergeCells count="29">
    <mergeCell ref="U4:W4"/>
    <mergeCell ref="X4:Z4"/>
    <mergeCell ref="AD4:AG4"/>
    <mergeCell ref="D5:F5"/>
    <mergeCell ref="D6:F6"/>
    <mergeCell ref="G6:L6"/>
    <mergeCell ref="M6:N6"/>
    <mergeCell ref="X6:Z6"/>
    <mergeCell ref="A2:B2"/>
    <mergeCell ref="C2:G2"/>
    <mergeCell ref="L2:M2"/>
    <mergeCell ref="D4:F4"/>
    <mergeCell ref="G4:T4"/>
    <mergeCell ref="AJ5:AL5"/>
    <mergeCell ref="AJ7:AL7"/>
    <mergeCell ref="G5:T5"/>
    <mergeCell ref="U5:W5"/>
    <mergeCell ref="X5:Z5"/>
    <mergeCell ref="AD5:AG5"/>
    <mergeCell ref="X7:Z7"/>
    <mergeCell ref="G7:L7"/>
    <mergeCell ref="M7:N7"/>
    <mergeCell ref="AA7:AH7"/>
    <mergeCell ref="AA6:AH6"/>
    <mergeCell ref="A10:B10"/>
    <mergeCell ref="A11:B11"/>
    <mergeCell ref="C11:D11"/>
    <mergeCell ref="D7:F7"/>
    <mergeCell ref="C10:D10"/>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127" t="s">
        <v>627</v>
      </c>
      <c r="B2" s="1128"/>
      <c r="C2" s="1187" t="s">
        <v>628</v>
      </c>
      <c r="D2" s="1188"/>
      <c r="E2" s="1188"/>
      <c r="F2" s="1188"/>
      <c r="G2" s="1189"/>
      <c r="H2" s="327"/>
      <c r="I2" s="237"/>
      <c r="J2" s="326"/>
      <c r="K2" s="326"/>
      <c r="L2" s="1190">
        <v>45748</v>
      </c>
      <c r="M2" s="1190"/>
      <c r="N2" s="325" t="s">
        <v>629</v>
      </c>
      <c r="O2" s="237"/>
      <c r="P2" s="237"/>
      <c r="Q2" s="322"/>
      <c r="R2" s="237"/>
      <c r="S2" s="237"/>
      <c r="T2" s="237"/>
      <c r="U2" s="237"/>
      <c r="V2" s="324"/>
      <c r="W2" s="324"/>
      <c r="X2" s="237"/>
      <c r="Y2" s="318"/>
      <c r="Z2" s="237"/>
      <c r="AA2" s="323" t="s">
        <v>103</v>
      </c>
      <c r="AB2" s="237"/>
      <c r="AC2" s="237"/>
      <c r="AD2" s="237"/>
      <c r="AE2" s="237"/>
      <c r="AF2" s="322"/>
      <c r="AG2" s="321"/>
      <c r="AH2" s="320" t="s">
        <v>104</v>
      </c>
      <c r="AI2" s="237"/>
      <c r="AJ2" s="237"/>
      <c r="AK2" s="237"/>
      <c r="AL2" s="237"/>
    </row>
    <row r="3" spans="1:38" ht="4.5" customHeight="1" thickBot="1">
      <c r="A3" s="259"/>
      <c r="B3" s="259"/>
      <c r="C3" s="259"/>
      <c r="D3" s="259"/>
      <c r="E3" s="259"/>
      <c r="F3" s="259"/>
      <c r="G3" s="259"/>
      <c r="H3" s="318"/>
      <c r="I3" s="318"/>
      <c r="J3" s="318"/>
      <c r="K3" s="318"/>
      <c r="L3" s="318"/>
      <c r="M3" s="318"/>
      <c r="N3" s="318"/>
      <c r="O3" s="318"/>
      <c r="P3" s="318"/>
      <c r="Q3" s="318"/>
      <c r="R3" s="217"/>
      <c r="S3" s="318"/>
      <c r="T3" s="318"/>
      <c r="U3" s="318"/>
      <c r="V3" s="318"/>
      <c r="W3" s="318"/>
      <c r="X3" s="318"/>
      <c r="Y3" s="318"/>
      <c r="Z3" s="319"/>
      <c r="AA3" s="217"/>
      <c r="AB3" s="217"/>
      <c r="AC3" s="217"/>
      <c r="AD3" s="318"/>
      <c r="AE3" s="318"/>
      <c r="AF3" s="318"/>
      <c r="AG3" s="318"/>
      <c r="AH3" s="318"/>
      <c r="AI3" s="318"/>
      <c r="AJ3" s="318"/>
      <c r="AK3" s="318"/>
      <c r="AL3" s="318"/>
    </row>
    <row r="4" spans="1:38" ht="13.5" customHeight="1" thickTop="1">
      <c r="A4" s="312" t="s">
        <v>105</v>
      </c>
      <c r="B4" s="311"/>
      <c r="C4" s="310"/>
      <c r="D4" s="912" t="s">
        <v>106</v>
      </c>
      <c r="E4" s="913"/>
      <c r="F4" s="1007"/>
      <c r="G4" s="912" t="s">
        <v>107</v>
      </c>
      <c r="H4" s="913"/>
      <c r="I4" s="913"/>
      <c r="J4" s="913"/>
      <c r="K4" s="913"/>
      <c r="L4" s="913"/>
      <c r="M4" s="913"/>
      <c r="N4" s="913"/>
      <c r="O4" s="913"/>
      <c r="P4" s="913"/>
      <c r="Q4" s="913"/>
      <c r="R4" s="913"/>
      <c r="S4" s="913"/>
      <c r="T4" s="913"/>
      <c r="U4" s="1015" t="s">
        <v>108</v>
      </c>
      <c r="V4" s="913"/>
      <c r="W4" s="1007"/>
      <c r="X4" s="912" t="s">
        <v>109</v>
      </c>
      <c r="Y4" s="913"/>
      <c r="Z4" s="1010"/>
      <c r="AA4" s="317" t="s">
        <v>3</v>
      </c>
      <c r="AB4" s="316"/>
      <c r="AC4" s="316"/>
      <c r="AD4" s="1011" t="s">
        <v>110</v>
      </c>
      <c r="AE4" s="1011"/>
      <c r="AF4" s="1011"/>
      <c r="AG4" s="1011"/>
      <c r="AH4" s="315" t="s">
        <v>111</v>
      </c>
      <c r="AI4" s="243"/>
      <c r="AJ4" s="217"/>
      <c r="AK4" s="217"/>
      <c r="AL4" s="217"/>
    </row>
    <row r="5" spans="1:38" ht="24.75" customHeight="1" thickBot="1">
      <c r="A5" s="314"/>
      <c r="B5" s="313"/>
      <c r="C5" s="306"/>
      <c r="D5" s="870"/>
      <c r="E5" s="871"/>
      <c r="F5" s="871"/>
      <c r="G5" s="1160">
        <f>表紙!D6</f>
        <v>0</v>
      </c>
      <c r="H5" s="1161"/>
      <c r="I5" s="1161"/>
      <c r="J5" s="1161"/>
      <c r="K5" s="1161"/>
      <c r="L5" s="1161"/>
      <c r="M5" s="1161"/>
      <c r="N5" s="1161"/>
      <c r="O5" s="1161"/>
      <c r="P5" s="1161"/>
      <c r="Q5" s="1161"/>
      <c r="R5" s="1161"/>
      <c r="S5" s="1161"/>
      <c r="T5" s="1162"/>
      <c r="U5" s="864">
        <f>表紙!D7</f>
        <v>0</v>
      </c>
      <c r="V5" s="865"/>
      <c r="W5" s="865"/>
      <c r="X5" s="859">
        <f>表紙!D8</f>
        <v>0</v>
      </c>
      <c r="Y5" s="860"/>
      <c r="Z5" s="861"/>
      <c r="AA5" s="233">
        <f>表紙!K4</f>
        <v>0</v>
      </c>
      <c r="AB5" s="144"/>
      <c r="AC5" s="144"/>
      <c r="AD5" s="918">
        <f>表紙!L4</f>
        <v>0</v>
      </c>
      <c r="AE5" s="918"/>
      <c r="AF5" s="918"/>
      <c r="AG5" s="918"/>
      <c r="AH5" s="143">
        <f>表紙!P4</f>
        <v>0</v>
      </c>
      <c r="AI5" s="237"/>
      <c r="AJ5" s="846" t="s">
        <v>112</v>
      </c>
      <c r="AK5" s="846"/>
      <c r="AL5" s="846"/>
    </row>
    <row r="6" spans="1:38" ht="13.5" customHeight="1" thickTop="1">
      <c r="A6" s="312" t="s">
        <v>113</v>
      </c>
      <c r="B6" s="311"/>
      <c r="C6" s="310"/>
      <c r="D6" s="912" t="s">
        <v>569</v>
      </c>
      <c r="E6" s="913"/>
      <c r="F6" s="1007"/>
      <c r="G6" s="404"/>
      <c r="H6" s="403"/>
      <c r="I6" s="403"/>
      <c r="J6" s="403"/>
      <c r="K6" s="403"/>
      <c r="L6" s="403"/>
      <c r="M6" s="403"/>
      <c r="N6" s="403"/>
      <c r="O6" s="403"/>
      <c r="P6" s="403"/>
      <c r="Q6" s="403"/>
      <c r="R6" s="403"/>
      <c r="S6" s="403"/>
      <c r="T6" s="403"/>
      <c r="U6" s="403"/>
      <c r="V6" s="403"/>
      <c r="W6" s="309"/>
      <c r="X6" s="912" t="s">
        <v>118</v>
      </c>
      <c r="Y6" s="913"/>
      <c r="Z6" s="913"/>
      <c r="AA6" s="993" t="s">
        <v>259</v>
      </c>
      <c r="AB6" s="994"/>
      <c r="AC6" s="994"/>
      <c r="AD6" s="994"/>
      <c r="AE6" s="994"/>
      <c r="AF6" s="994"/>
      <c r="AG6" s="994"/>
      <c r="AH6" s="995"/>
      <c r="AI6" s="243"/>
      <c r="AJ6" s="217"/>
      <c r="AK6" s="217"/>
      <c r="AL6" s="217"/>
    </row>
    <row r="7" spans="1:38" ht="24.65" customHeight="1" thickBot="1">
      <c r="A7" s="308"/>
      <c r="B7" s="307"/>
      <c r="C7" s="306"/>
      <c r="D7" s="987">
        <f>SUM(L11:M19)</f>
        <v>0</v>
      </c>
      <c r="E7" s="988"/>
      <c r="F7" s="1019"/>
      <c r="G7" s="450"/>
      <c r="H7" s="303"/>
      <c r="I7" s="303"/>
      <c r="J7" s="303"/>
      <c r="K7" s="303"/>
      <c r="L7" s="303"/>
      <c r="M7" s="303"/>
      <c r="N7" s="303"/>
      <c r="O7" s="303"/>
      <c r="P7" s="303"/>
      <c r="Q7" s="303"/>
      <c r="R7" s="303"/>
      <c r="S7" s="303"/>
      <c r="T7" s="303"/>
      <c r="U7" s="303"/>
      <c r="V7" s="303"/>
      <c r="W7" s="305"/>
      <c r="X7" s="878">
        <f>表紙!D9</f>
        <v>0</v>
      </c>
      <c r="Y7" s="879"/>
      <c r="Z7" s="879"/>
      <c r="AA7" s="884">
        <f>表紙!D10</f>
        <v>0</v>
      </c>
      <c r="AB7" s="865"/>
      <c r="AC7" s="865"/>
      <c r="AD7" s="865"/>
      <c r="AE7" s="865"/>
      <c r="AF7" s="865"/>
      <c r="AG7" s="865"/>
      <c r="AH7" s="885"/>
      <c r="AI7" s="237"/>
      <c r="AJ7" s="846" t="s">
        <v>120</v>
      </c>
      <c r="AK7" s="846"/>
      <c r="AL7" s="846"/>
    </row>
    <row r="8" spans="1:38" ht="24" hidden="1" customHeight="1">
      <c r="A8" s="304"/>
      <c r="B8" s="304"/>
      <c r="C8" s="237"/>
      <c r="D8" s="136" t="str">
        <f>CHOOSE(WEEKDAY(D5),"日","月","火","水","木","金","土")</f>
        <v>土</v>
      </c>
      <c r="E8" s="303"/>
      <c r="F8" s="303"/>
      <c r="G8" s="303"/>
      <c r="H8" s="303"/>
      <c r="I8" s="303"/>
      <c r="J8" s="303"/>
      <c r="K8" s="303"/>
      <c r="L8" s="303"/>
      <c r="M8" s="303"/>
      <c r="N8" s="303"/>
      <c r="O8" s="301"/>
      <c r="P8" s="301"/>
      <c r="Q8" s="302"/>
      <c r="R8" s="302"/>
      <c r="S8" s="302"/>
      <c r="T8" s="302"/>
      <c r="U8" s="302"/>
      <c r="V8" s="301"/>
      <c r="W8" s="301"/>
      <c r="AC8" s="248"/>
      <c r="AD8" s="248"/>
      <c r="AE8" s="248"/>
      <c r="AF8" s="237"/>
      <c r="AG8" s="237"/>
      <c r="AH8" s="237"/>
      <c r="AI8" s="237"/>
      <c r="AJ8" s="237"/>
      <c r="AK8" s="237"/>
      <c r="AL8" s="237"/>
    </row>
    <row r="9" spans="1:38" ht="15.75" customHeight="1" thickBot="1">
      <c r="A9" s="593" t="s">
        <v>688</v>
      </c>
      <c r="B9" s="593"/>
      <c r="C9" s="593"/>
      <c r="D9" s="593"/>
      <c r="E9" s="593"/>
      <c r="F9" s="593"/>
      <c r="G9" s="248"/>
      <c r="H9" s="248"/>
      <c r="I9" s="300"/>
      <c r="J9" s="300"/>
      <c r="K9" s="300"/>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3" t="s">
        <v>359</v>
      </c>
      <c r="B10" s="934"/>
      <c r="C10" s="986" t="s">
        <v>125</v>
      </c>
      <c r="D10" s="934"/>
      <c r="E10" s="297" t="s">
        <v>126</v>
      </c>
      <c r="F10" s="986" t="s">
        <v>630</v>
      </c>
      <c r="G10" s="1163"/>
      <c r="H10" s="295" t="s">
        <v>133</v>
      </c>
      <c r="I10" s="296"/>
      <c r="J10" s="296"/>
      <c r="K10" s="296"/>
      <c r="L10" s="1052" t="s">
        <v>130</v>
      </c>
      <c r="M10" s="1053"/>
      <c r="N10" s="237"/>
      <c r="O10" s="237"/>
      <c r="P10" s="237"/>
      <c r="Q10" s="237"/>
      <c r="R10" s="237"/>
      <c r="S10" s="237"/>
      <c r="T10" s="237"/>
      <c r="U10" s="237"/>
      <c r="V10" s="237"/>
      <c r="W10" s="237"/>
      <c r="X10" s="237"/>
      <c r="Y10" s="237"/>
      <c r="Z10" s="237"/>
      <c r="AA10" s="237"/>
      <c r="AB10" s="237"/>
      <c r="AC10" s="237"/>
      <c r="AD10" s="237"/>
      <c r="AE10" s="237"/>
      <c r="AF10" s="237"/>
      <c r="AG10" s="237"/>
      <c r="AH10" s="237"/>
      <c r="AI10" s="217"/>
      <c r="AJ10" s="217"/>
      <c r="AK10" s="217"/>
      <c r="AL10" s="217"/>
    </row>
    <row r="11" spans="1:38" ht="15.75" customHeight="1">
      <c r="A11" s="996" t="s">
        <v>631</v>
      </c>
      <c r="B11" s="997"/>
      <c r="C11" s="1180">
        <v>47010</v>
      </c>
      <c r="D11" s="1181"/>
      <c r="E11" s="725" t="s">
        <v>632</v>
      </c>
      <c r="F11" s="1152" t="s">
        <v>693</v>
      </c>
      <c r="G11" s="1153"/>
      <c r="H11" s="1153"/>
      <c r="I11" s="1153"/>
      <c r="J11" s="1153"/>
      <c r="K11" s="1153"/>
      <c r="L11" s="1153"/>
      <c r="M11" s="1154"/>
      <c r="N11" s="702"/>
      <c r="O11" s="217"/>
      <c r="P11" s="217"/>
      <c r="Q11" s="357"/>
      <c r="R11" s="259"/>
      <c r="S11" s="217"/>
      <c r="T11" s="217"/>
      <c r="U11" s="248"/>
      <c r="V11" s="248"/>
      <c r="W11" s="394"/>
      <c r="X11" s="394"/>
      <c r="Y11" s="248"/>
      <c r="Z11" s="368"/>
      <c r="AA11" s="368"/>
      <c r="AB11" s="368"/>
      <c r="AC11" s="368"/>
      <c r="AD11" s="368"/>
      <c r="AE11" s="368"/>
      <c r="AF11" s="392"/>
      <c r="AG11" s="357"/>
      <c r="AH11" s="357"/>
      <c r="AI11" s="217"/>
      <c r="AJ11" s="259"/>
      <c r="AK11" s="217"/>
      <c r="AL11" s="217"/>
    </row>
    <row r="12" spans="1:38" ht="15.75" customHeight="1">
      <c r="A12" s="972"/>
      <c r="B12" s="973"/>
      <c r="C12" s="978">
        <v>47100</v>
      </c>
      <c r="D12" s="1155"/>
      <c r="E12" s="726" t="s">
        <v>690</v>
      </c>
      <c r="F12" s="1182">
        <v>7225</v>
      </c>
      <c r="G12" s="1183"/>
      <c r="H12" s="727"/>
      <c r="I12" s="728"/>
      <c r="J12" s="728"/>
      <c r="K12" s="728"/>
      <c r="L12" s="1195"/>
      <c r="M12" s="1196"/>
      <c r="N12" s="702"/>
      <c r="O12" s="217"/>
      <c r="P12" s="217"/>
      <c r="Q12" s="357"/>
      <c r="R12" s="259"/>
      <c r="S12" s="217"/>
      <c r="T12" s="217"/>
      <c r="W12" s="394"/>
      <c r="X12" s="394"/>
      <c r="Y12" s="248"/>
      <c r="Z12" s="368"/>
      <c r="AA12" s="368"/>
      <c r="AB12" s="368"/>
      <c r="AC12" s="368"/>
      <c r="AD12" s="368"/>
      <c r="AE12" s="368"/>
      <c r="AF12" s="392"/>
      <c r="AG12" s="357"/>
      <c r="AH12" s="357"/>
      <c r="AI12" s="217"/>
      <c r="AJ12" s="259"/>
      <c r="AK12" s="217"/>
      <c r="AL12" s="217"/>
    </row>
    <row r="13" spans="1:38" ht="15.75" customHeight="1">
      <c r="A13" s="972"/>
      <c r="B13" s="973"/>
      <c r="C13" s="978">
        <v>47020</v>
      </c>
      <c r="D13" s="1155"/>
      <c r="E13" s="358" t="s">
        <v>633</v>
      </c>
      <c r="F13" s="1158">
        <v>14630</v>
      </c>
      <c r="G13" s="1159"/>
      <c r="H13" s="277" t="s">
        <v>634</v>
      </c>
      <c r="I13" s="449"/>
      <c r="J13" s="449"/>
      <c r="K13" s="449"/>
      <c r="L13" s="1054"/>
      <c r="M13" s="1055"/>
      <c r="N13" s="702"/>
      <c r="O13" s="217"/>
      <c r="P13" s="217"/>
      <c r="Q13" s="357"/>
      <c r="R13" s="259"/>
      <c r="S13" s="217"/>
      <c r="T13" s="217"/>
      <c r="W13" s="394"/>
      <c r="X13" s="394"/>
      <c r="Y13" s="248"/>
      <c r="Z13" s="393"/>
      <c r="AA13" s="368"/>
      <c r="AB13" s="368"/>
      <c r="AC13" s="368"/>
      <c r="AD13" s="368"/>
      <c r="AE13" s="368"/>
      <c r="AF13" s="392"/>
      <c r="AG13" s="357"/>
      <c r="AH13" s="357"/>
      <c r="AI13" s="217"/>
      <c r="AJ13" s="259"/>
      <c r="AK13" s="217"/>
      <c r="AL13" s="217"/>
    </row>
    <row r="14" spans="1:38" ht="15.75" customHeight="1">
      <c r="A14" s="972"/>
      <c r="B14" s="973"/>
      <c r="C14" s="978">
        <v>47040</v>
      </c>
      <c r="D14" s="1155"/>
      <c r="E14" s="466" t="s">
        <v>635</v>
      </c>
      <c r="F14" s="1158">
        <v>28480</v>
      </c>
      <c r="G14" s="1159"/>
      <c r="H14" s="277" t="s">
        <v>636</v>
      </c>
      <c r="I14" s="449"/>
      <c r="J14" s="449"/>
      <c r="K14" s="449"/>
      <c r="L14" s="1054"/>
      <c r="M14" s="1055"/>
      <c r="N14" s="702"/>
      <c r="O14" s="217"/>
      <c r="P14" s="217"/>
      <c r="Q14" s="357"/>
      <c r="R14" s="259"/>
      <c r="S14" s="217"/>
      <c r="T14" s="217"/>
      <c r="U14" s="343"/>
      <c r="V14" s="343"/>
      <c r="W14" s="394"/>
      <c r="X14" s="394"/>
      <c r="Y14" s="248"/>
      <c r="Z14" s="393"/>
      <c r="AA14" s="368"/>
      <c r="AB14" s="368"/>
      <c r="AC14" s="368"/>
      <c r="AD14" s="368"/>
      <c r="AE14" s="368"/>
      <c r="AF14" s="392"/>
      <c r="AG14" s="357"/>
      <c r="AH14" s="357"/>
      <c r="AI14" s="217"/>
      <c r="AJ14" s="259"/>
      <c r="AK14" s="217"/>
      <c r="AL14" s="217"/>
    </row>
    <row r="15" spans="1:38" ht="15.75" customHeight="1">
      <c r="A15" s="1087"/>
      <c r="B15" s="1088"/>
      <c r="C15" s="1150">
        <v>47050</v>
      </c>
      <c r="D15" s="1151"/>
      <c r="E15" s="466" t="s">
        <v>637</v>
      </c>
      <c r="F15" s="1166">
        <v>24225</v>
      </c>
      <c r="G15" s="1167"/>
      <c r="H15" s="417" t="s">
        <v>638</v>
      </c>
      <c r="I15" s="448"/>
      <c r="J15" s="448"/>
      <c r="K15" s="448"/>
      <c r="L15" s="1156"/>
      <c r="M15" s="1157"/>
      <c r="N15" s="718"/>
      <c r="O15" s="217"/>
      <c r="P15" s="217"/>
      <c r="Q15" s="357"/>
      <c r="R15" s="259"/>
      <c r="S15" s="217"/>
      <c r="T15" s="217"/>
      <c r="U15" s="343"/>
      <c r="V15" s="343" t="s">
        <v>692</v>
      </c>
      <c r="W15" s="394"/>
      <c r="X15" s="394"/>
      <c r="Y15" s="248"/>
      <c r="Z15" s="393"/>
      <c r="AA15" s="368"/>
      <c r="AB15" s="368"/>
      <c r="AC15" s="368"/>
      <c r="AD15" s="368"/>
      <c r="AE15" s="368"/>
      <c r="AF15" s="392"/>
      <c r="AG15" s="357"/>
      <c r="AH15" s="357"/>
      <c r="AI15" s="217"/>
      <c r="AJ15" s="259"/>
      <c r="AK15" s="217"/>
      <c r="AL15" s="217"/>
    </row>
    <row r="16" spans="1:38" ht="15.75" customHeight="1">
      <c r="A16" s="1176" t="s">
        <v>639</v>
      </c>
      <c r="B16" s="1177"/>
      <c r="C16" s="1150">
        <v>47060</v>
      </c>
      <c r="D16" s="1151"/>
      <c r="E16" s="466" t="s">
        <v>640</v>
      </c>
      <c r="F16" s="1166">
        <v>7400</v>
      </c>
      <c r="G16" s="1167"/>
      <c r="H16" s="417" t="s">
        <v>641</v>
      </c>
      <c r="I16" s="279"/>
      <c r="J16" s="279"/>
      <c r="K16" s="279"/>
      <c r="L16" s="1156"/>
      <c r="M16" s="1157"/>
      <c r="O16" s="217"/>
      <c r="P16" s="217"/>
      <c r="Q16" s="357"/>
      <c r="R16" s="259"/>
      <c r="S16" s="217"/>
      <c r="T16" s="217"/>
      <c r="U16" s="395"/>
      <c r="V16" s="343"/>
      <c r="W16" s="394"/>
      <c r="X16" s="394"/>
      <c r="Y16" s="248"/>
      <c r="Z16" s="393"/>
      <c r="AA16" s="368"/>
      <c r="AB16" s="368"/>
      <c r="AC16" s="368"/>
      <c r="AD16" s="368"/>
      <c r="AE16" s="368"/>
      <c r="AF16" s="392"/>
      <c r="AG16" s="357"/>
      <c r="AH16" s="357"/>
      <c r="AI16" s="217"/>
      <c r="AJ16" s="259"/>
      <c r="AK16" s="217"/>
      <c r="AL16" s="217"/>
    </row>
    <row r="17" spans="1:38" ht="15.75" customHeight="1">
      <c r="A17" s="1178"/>
      <c r="B17" s="1179"/>
      <c r="C17" s="1172">
        <v>47070</v>
      </c>
      <c r="D17" s="1173"/>
      <c r="E17" s="468" t="s">
        <v>642</v>
      </c>
      <c r="F17" s="1193">
        <v>440</v>
      </c>
      <c r="G17" s="1194"/>
      <c r="H17" s="447" t="s">
        <v>643</v>
      </c>
      <c r="I17" s="446"/>
      <c r="J17" s="446"/>
      <c r="K17" s="446"/>
      <c r="L17" s="1191"/>
      <c r="M17" s="1192"/>
      <c r="N17" s="702" t="s">
        <v>644</v>
      </c>
      <c r="O17" s="445"/>
      <c r="P17" s="445"/>
      <c r="Q17" s="445"/>
      <c r="R17" s="445"/>
      <c r="S17" s="445"/>
      <c r="T17" s="445"/>
      <c r="U17" s="445"/>
      <c r="V17" s="445"/>
      <c r="W17" s="445"/>
      <c r="X17" s="445"/>
      <c r="Y17" s="445"/>
      <c r="Z17" s="445"/>
      <c r="AA17" s="445"/>
      <c r="AB17" s="445"/>
      <c r="AC17" s="445"/>
      <c r="AD17" s="445"/>
      <c r="AE17" s="445"/>
      <c r="AF17" s="445"/>
      <c r="AG17" s="445"/>
      <c r="AH17" s="445"/>
      <c r="AI17" s="217"/>
      <c r="AJ17" s="259"/>
      <c r="AK17" s="217"/>
      <c r="AL17" s="217"/>
    </row>
    <row r="18" spans="1:38" ht="15.75" customHeight="1">
      <c r="A18" s="970" t="s">
        <v>645</v>
      </c>
      <c r="B18" s="971"/>
      <c r="C18" s="976">
        <v>47080</v>
      </c>
      <c r="D18" s="1184"/>
      <c r="E18" s="477" t="s">
        <v>646</v>
      </c>
      <c r="F18" s="1185">
        <v>15810</v>
      </c>
      <c r="G18" s="1186"/>
      <c r="H18" s="283" t="s">
        <v>647</v>
      </c>
      <c r="I18" s="272"/>
      <c r="J18" s="272"/>
      <c r="K18" s="272"/>
      <c r="L18" s="1168"/>
      <c r="M18" s="1169"/>
      <c r="N18" s="702"/>
      <c r="O18" s="217"/>
      <c r="P18" s="217"/>
      <c r="Q18" s="357"/>
      <c r="R18" s="259"/>
      <c r="S18" s="217"/>
      <c r="T18" s="217"/>
      <c r="U18" s="343"/>
      <c r="V18" s="395"/>
      <c r="W18" s="394"/>
      <c r="X18" s="394"/>
      <c r="Y18" s="248"/>
      <c r="Z18" s="393"/>
      <c r="AA18" s="368"/>
      <c r="AB18" s="368"/>
      <c r="AC18" s="368"/>
      <c r="AD18" s="368"/>
      <c r="AE18" s="368"/>
      <c r="AF18" s="392"/>
      <c r="AG18" s="357"/>
      <c r="AH18" s="357"/>
      <c r="AI18" s="217"/>
      <c r="AJ18" s="259"/>
      <c r="AK18" s="217"/>
      <c r="AL18" s="217"/>
    </row>
    <row r="19" spans="1:38" ht="16.25" customHeight="1" thickBot="1">
      <c r="A19" s="974" t="s">
        <v>648</v>
      </c>
      <c r="B19" s="975"/>
      <c r="C19" s="1164">
        <v>47090</v>
      </c>
      <c r="D19" s="1165"/>
      <c r="E19" s="469" t="s">
        <v>649</v>
      </c>
      <c r="F19" s="1170">
        <v>6350</v>
      </c>
      <c r="G19" s="1171"/>
      <c r="H19" s="444" t="s">
        <v>650</v>
      </c>
      <c r="I19" s="387"/>
      <c r="J19" s="387"/>
      <c r="K19" s="387"/>
      <c r="L19" s="1174"/>
      <c r="M19" s="1175"/>
      <c r="N19" s="265"/>
      <c r="O19" s="217"/>
      <c r="P19" s="217"/>
      <c r="Q19" s="357"/>
      <c r="R19" s="259"/>
      <c r="S19" s="217"/>
      <c r="T19" s="217"/>
      <c r="W19" s="394"/>
      <c r="X19" s="394"/>
      <c r="Y19" s="248"/>
      <c r="Z19" s="393"/>
      <c r="AA19" s="368"/>
      <c r="AB19" s="368"/>
      <c r="AC19" s="368"/>
      <c r="AD19" s="368"/>
      <c r="AE19" s="368"/>
      <c r="AF19" s="392"/>
      <c r="AG19" s="357"/>
      <c r="AH19" s="357"/>
      <c r="AI19" s="217"/>
      <c r="AJ19" s="259"/>
      <c r="AK19" s="217"/>
      <c r="AL19" s="217"/>
    </row>
    <row r="20" spans="1:38" ht="12.65" customHeight="1">
      <c r="A20" s="52"/>
      <c r="B20" s="432"/>
      <c r="C20" s="432"/>
      <c r="D20" s="432"/>
      <c r="E20" s="432"/>
      <c r="F20" s="432"/>
      <c r="G20" s="432"/>
      <c r="H20" s="265"/>
      <c r="I20" s="265"/>
      <c r="J20" s="265"/>
      <c r="K20" s="265"/>
      <c r="L20" s="265"/>
      <c r="M20" s="265"/>
      <c r="N20" s="572"/>
      <c r="O20" s="217"/>
      <c r="P20" s="217"/>
      <c r="Q20" s="357"/>
      <c r="R20" s="259"/>
      <c r="S20" s="217"/>
      <c r="T20" s="217"/>
      <c r="W20" s="394"/>
      <c r="X20" s="394"/>
      <c r="Y20" s="248"/>
      <c r="Z20" s="393"/>
      <c r="AA20" s="368"/>
      <c r="AB20" s="368"/>
      <c r="AC20" s="368"/>
      <c r="AD20" s="368"/>
      <c r="AE20" s="368"/>
      <c r="AF20" s="392"/>
      <c r="AG20" s="357"/>
      <c r="AH20" s="357"/>
      <c r="AI20" s="217"/>
      <c r="AJ20" s="259"/>
      <c r="AK20" s="217"/>
      <c r="AL20" s="217"/>
    </row>
    <row r="21" spans="1:38" ht="12.65" customHeight="1">
      <c r="A21" s="570"/>
      <c r="B21" s="570"/>
      <c r="C21" s="570"/>
      <c r="D21" s="570"/>
      <c r="E21" s="570"/>
      <c r="F21" s="570"/>
      <c r="G21" s="570"/>
      <c r="H21" s="571"/>
      <c r="I21" s="571"/>
      <c r="J21" s="571"/>
      <c r="K21" s="571"/>
      <c r="L21" s="571"/>
      <c r="M21" s="571"/>
      <c r="N21" s="265"/>
      <c r="O21" s="217"/>
      <c r="P21" s="217"/>
      <c r="Q21" s="357"/>
      <c r="R21" s="259"/>
      <c r="S21" s="217"/>
      <c r="T21" s="217"/>
      <c r="W21" s="394"/>
      <c r="X21" s="394"/>
      <c r="Y21" s="248"/>
      <c r="Z21" s="393"/>
      <c r="AA21" s="368"/>
      <c r="AB21" s="368"/>
      <c r="AC21" s="368"/>
      <c r="AD21" s="368"/>
      <c r="AE21" s="368"/>
      <c r="AF21" s="392"/>
      <c r="AG21" s="357"/>
      <c r="AH21" s="357"/>
      <c r="AI21" s="217"/>
      <c r="AJ21" s="259"/>
      <c r="AK21" s="217"/>
      <c r="AL21" s="217"/>
    </row>
    <row r="22" spans="1:38" ht="12.65" customHeight="1">
      <c r="A22" s="51"/>
      <c r="B22" s="51"/>
      <c r="C22" s="51"/>
      <c r="D22" s="51"/>
      <c r="E22" s="51"/>
      <c r="F22" s="51"/>
      <c r="G22" s="51"/>
      <c r="H22" s="265"/>
      <c r="I22" s="265"/>
      <c r="J22" s="265"/>
      <c r="K22" s="265"/>
      <c r="L22" s="265"/>
      <c r="M22" s="265"/>
      <c r="N22" s="357"/>
      <c r="O22" s="217"/>
      <c r="P22" s="217"/>
      <c r="Q22" s="357"/>
      <c r="R22" s="259"/>
      <c r="S22" s="217"/>
      <c r="T22" s="217"/>
      <c r="W22" s="394"/>
      <c r="X22" s="394"/>
      <c r="Y22" s="248"/>
      <c r="Z22" s="393"/>
      <c r="AA22" s="368"/>
      <c r="AB22" s="368"/>
      <c r="AC22" s="368"/>
      <c r="AD22" s="368"/>
      <c r="AE22" s="368"/>
      <c r="AF22" s="392"/>
      <c r="AG22" s="357"/>
      <c r="AH22" s="357"/>
      <c r="AI22" s="217"/>
      <c r="AJ22" s="259"/>
      <c r="AK22" s="217"/>
      <c r="AL22" s="217"/>
    </row>
    <row r="23" spans="1:38" ht="12.65" customHeight="1">
      <c r="A23" s="51"/>
      <c r="B23" s="51"/>
      <c r="C23" s="51"/>
      <c r="D23" s="51"/>
      <c r="E23" s="51"/>
      <c r="F23" s="51"/>
      <c r="G23" s="51"/>
      <c r="H23" s="357"/>
      <c r="I23" s="357"/>
      <c r="J23" s="357"/>
      <c r="K23" s="357"/>
      <c r="L23" s="357"/>
      <c r="M23" s="357"/>
      <c r="N23" s="357"/>
      <c r="O23" s="217"/>
      <c r="P23" s="217"/>
      <c r="Q23" s="357"/>
      <c r="R23" s="259"/>
      <c r="S23" s="217"/>
      <c r="T23" s="217"/>
      <c r="W23" s="394"/>
      <c r="X23" s="394"/>
      <c r="Y23" s="248"/>
      <c r="Z23" s="393"/>
      <c r="AA23" s="368"/>
      <c r="AB23" s="368"/>
      <c r="AC23" s="368"/>
      <c r="AD23" s="368"/>
      <c r="AE23" s="368"/>
      <c r="AF23" s="392"/>
      <c r="AG23" s="357"/>
      <c r="AH23" s="357"/>
      <c r="AI23" s="217"/>
      <c r="AJ23" s="259"/>
      <c r="AK23" s="217"/>
      <c r="AL23" s="217"/>
    </row>
    <row r="24" spans="1:38" ht="12.65" customHeight="1">
      <c r="A24" s="410"/>
      <c r="B24" s="410"/>
      <c r="C24" s="410"/>
      <c r="D24" s="410"/>
      <c r="E24" s="245"/>
      <c r="F24" s="393"/>
      <c r="G24" s="368"/>
      <c r="H24" s="357"/>
      <c r="I24" s="357"/>
      <c r="J24" s="357"/>
      <c r="K24" s="357"/>
      <c r="L24" s="357"/>
      <c r="M24" s="357"/>
      <c r="N24" s="357"/>
      <c r="O24" s="217"/>
      <c r="P24" s="217"/>
      <c r="Q24" s="357"/>
      <c r="R24" s="259"/>
      <c r="S24" s="217"/>
      <c r="T24" s="217"/>
      <c r="W24" s="394"/>
      <c r="X24" s="394"/>
      <c r="Y24" s="248"/>
      <c r="Z24" s="393"/>
      <c r="AA24" s="368"/>
      <c r="AB24" s="368"/>
      <c r="AC24" s="368"/>
      <c r="AD24" s="368"/>
      <c r="AE24" s="368"/>
      <c r="AF24" s="392"/>
      <c r="AG24" s="357"/>
      <c r="AH24" s="357"/>
      <c r="AI24" s="217"/>
      <c r="AJ24" s="259"/>
      <c r="AK24" s="217"/>
      <c r="AL24" s="217"/>
    </row>
    <row r="25" spans="1:38" ht="12.65" customHeight="1">
      <c r="A25" s="410"/>
      <c r="B25" s="410"/>
      <c r="C25" s="410"/>
      <c r="D25" s="410"/>
      <c r="E25" s="245"/>
      <c r="F25" s="393"/>
      <c r="G25" s="368"/>
      <c r="H25" s="357"/>
      <c r="I25" s="357"/>
      <c r="J25" s="357"/>
      <c r="K25" s="357"/>
      <c r="L25" s="357"/>
      <c r="M25" s="357"/>
      <c r="N25" s="357"/>
      <c r="O25" s="217"/>
      <c r="P25" s="217"/>
      <c r="Q25" s="357"/>
      <c r="R25" s="259"/>
      <c r="S25" s="217"/>
      <c r="T25" s="217"/>
      <c r="U25" s="343"/>
      <c r="V25" s="343"/>
      <c r="W25" s="394"/>
      <c r="X25" s="394"/>
      <c r="Y25" s="248"/>
      <c r="Z25" s="393"/>
      <c r="AA25" s="368"/>
      <c r="AB25" s="368"/>
      <c r="AC25" s="368"/>
      <c r="AD25" s="368"/>
      <c r="AE25" s="368"/>
      <c r="AF25" s="392"/>
      <c r="AG25" s="357"/>
      <c r="AH25" s="357"/>
      <c r="AI25" s="217"/>
      <c r="AJ25" s="259"/>
      <c r="AK25" s="217"/>
      <c r="AL25" s="217"/>
    </row>
    <row r="26" spans="1:38" ht="12.65" customHeight="1">
      <c r="A26" s="217"/>
      <c r="B26" s="410"/>
      <c r="C26" s="410"/>
      <c r="D26" s="410"/>
      <c r="E26" s="245"/>
      <c r="F26" s="393"/>
      <c r="G26" s="368"/>
      <c r="H26" s="357"/>
      <c r="I26" s="357"/>
      <c r="J26" s="357"/>
      <c r="K26" s="357"/>
      <c r="L26" s="357"/>
      <c r="M26" s="357"/>
      <c r="N26" s="357"/>
      <c r="O26" s="217"/>
      <c r="P26" s="217"/>
      <c r="Q26" s="357"/>
      <c r="R26" s="259"/>
      <c r="S26" s="217"/>
      <c r="T26" s="217"/>
      <c r="U26" s="395"/>
      <c r="V26" s="343"/>
      <c r="W26" s="394"/>
      <c r="X26" s="394"/>
      <c r="Y26" s="248"/>
      <c r="Z26" s="393"/>
      <c r="AA26" s="368"/>
      <c r="AB26" s="368"/>
      <c r="AC26" s="368"/>
      <c r="AD26" s="368"/>
      <c r="AE26" s="368"/>
      <c r="AF26" s="392"/>
      <c r="AG26" s="357"/>
      <c r="AH26" s="357"/>
      <c r="AI26" s="217"/>
      <c r="AJ26" s="259"/>
      <c r="AK26" s="217"/>
      <c r="AL26" s="217"/>
    </row>
    <row r="27" spans="1:38" ht="12.65" customHeight="1">
      <c r="A27" s="410"/>
      <c r="B27" s="410"/>
      <c r="C27" s="410"/>
      <c r="D27" s="410"/>
      <c r="E27" s="245"/>
      <c r="F27" s="393"/>
      <c r="G27" s="368"/>
      <c r="H27" s="357"/>
      <c r="I27" s="357"/>
      <c r="J27" s="357"/>
      <c r="K27" s="357"/>
      <c r="L27" s="357"/>
      <c r="M27" s="357"/>
      <c r="N27" s="357"/>
      <c r="O27" s="217"/>
      <c r="P27" s="217"/>
      <c r="Q27" s="357"/>
      <c r="R27" s="259"/>
      <c r="S27" s="217"/>
      <c r="T27" s="217"/>
      <c r="U27" s="395"/>
      <c r="V27" s="343"/>
      <c r="W27" s="394"/>
      <c r="X27" s="394"/>
      <c r="Y27" s="248"/>
      <c r="Z27" s="393"/>
      <c r="AA27" s="368"/>
      <c r="AB27" s="368"/>
      <c r="AC27" s="368"/>
      <c r="AD27" s="368"/>
      <c r="AE27" s="368"/>
      <c r="AF27" s="392"/>
      <c r="AG27" s="357"/>
      <c r="AH27" s="357"/>
      <c r="AI27" s="217"/>
      <c r="AJ27" s="259"/>
      <c r="AK27" s="217"/>
      <c r="AL27" s="217"/>
    </row>
    <row r="28" spans="1:38" ht="12.65" customHeight="1">
      <c r="A28" s="395"/>
      <c r="B28" s="343"/>
      <c r="C28" s="394"/>
      <c r="D28" s="394"/>
      <c r="E28" s="248"/>
      <c r="F28" s="393"/>
      <c r="G28" s="368"/>
      <c r="H28" s="357"/>
      <c r="I28" s="357"/>
      <c r="J28" s="357"/>
      <c r="K28" s="357"/>
      <c r="L28" s="357"/>
      <c r="M28" s="357"/>
      <c r="N28" s="357"/>
      <c r="O28" s="217"/>
      <c r="P28" s="217"/>
      <c r="Q28" s="357"/>
      <c r="R28" s="259"/>
      <c r="S28" s="217"/>
      <c r="T28" s="217"/>
      <c r="U28" s="395"/>
      <c r="V28" s="343"/>
      <c r="W28" s="394"/>
      <c r="X28" s="394"/>
      <c r="Y28" s="248"/>
      <c r="Z28" s="393"/>
      <c r="AA28" s="368"/>
      <c r="AB28" s="368"/>
      <c r="AC28" s="368"/>
      <c r="AD28" s="368"/>
      <c r="AE28" s="368"/>
      <c r="AF28" s="392"/>
      <c r="AG28" s="357"/>
      <c r="AH28" s="357"/>
      <c r="AI28" s="217"/>
      <c r="AJ28" s="259"/>
      <c r="AK28" s="217"/>
      <c r="AL28" s="217"/>
    </row>
    <row r="29" spans="1:38" ht="12.65" customHeight="1">
      <c r="A29" s="395"/>
      <c r="B29" s="343"/>
      <c r="C29" s="394"/>
      <c r="D29" s="394"/>
      <c r="E29" s="248"/>
      <c r="F29" s="393"/>
      <c r="G29" s="368"/>
      <c r="H29" s="357"/>
      <c r="I29" s="357"/>
      <c r="J29" s="357"/>
      <c r="K29" s="357"/>
      <c r="L29" s="357"/>
      <c r="M29" s="357"/>
      <c r="N29" s="357"/>
      <c r="O29" s="217"/>
      <c r="P29" s="217"/>
      <c r="Q29" s="357"/>
      <c r="R29" s="259"/>
      <c r="S29" s="217"/>
      <c r="T29" s="217"/>
      <c r="U29" s="395"/>
      <c r="V29" s="343"/>
      <c r="W29" s="394"/>
      <c r="X29" s="394"/>
      <c r="Y29" s="248"/>
      <c r="Z29" s="393"/>
      <c r="AA29" s="368"/>
      <c r="AB29" s="368"/>
      <c r="AC29" s="368"/>
      <c r="AD29" s="368"/>
      <c r="AE29" s="368"/>
      <c r="AF29" s="392"/>
      <c r="AG29" s="357"/>
      <c r="AH29" s="357"/>
      <c r="AI29" s="217"/>
      <c r="AJ29" s="259"/>
      <c r="AK29" s="217"/>
      <c r="AL29" s="217"/>
    </row>
    <row r="30" spans="1:38" ht="12.65" customHeight="1">
      <c r="A30" s="395"/>
      <c r="B30" s="343"/>
      <c r="C30" s="394"/>
      <c r="D30" s="394"/>
      <c r="E30" s="248"/>
      <c r="F30" s="393"/>
      <c r="G30" s="368"/>
      <c r="H30" s="357"/>
      <c r="I30" s="357"/>
      <c r="J30" s="357"/>
      <c r="K30" s="357"/>
      <c r="L30" s="357"/>
      <c r="M30" s="357"/>
      <c r="N30" s="357"/>
      <c r="O30" s="217"/>
      <c r="P30" s="217"/>
      <c r="Q30" s="357"/>
      <c r="R30" s="259"/>
      <c r="S30" s="217"/>
      <c r="T30" s="217"/>
      <c r="W30" s="394"/>
      <c r="X30" s="394"/>
      <c r="Y30" s="248"/>
      <c r="Z30" s="393"/>
      <c r="AA30" s="368"/>
      <c r="AB30" s="368"/>
      <c r="AC30" s="368"/>
      <c r="AD30" s="368"/>
      <c r="AE30" s="368"/>
      <c r="AF30" s="392"/>
      <c r="AG30" s="357"/>
      <c r="AH30" s="357"/>
      <c r="AI30" s="217"/>
      <c r="AJ30" s="259"/>
      <c r="AK30" s="217"/>
      <c r="AL30" s="217"/>
    </row>
    <row r="31" spans="1:38" ht="12.65" customHeight="1">
      <c r="C31" s="394"/>
      <c r="D31" s="394"/>
      <c r="E31" s="248"/>
      <c r="F31" s="393"/>
      <c r="G31" s="368"/>
      <c r="H31" s="357"/>
      <c r="I31" s="357"/>
      <c r="J31" s="357"/>
      <c r="K31" s="357"/>
      <c r="L31" s="357"/>
      <c r="M31" s="357"/>
      <c r="N31" s="357"/>
      <c r="O31" s="217"/>
      <c r="P31" s="217"/>
      <c r="Q31" s="357"/>
      <c r="R31" s="259"/>
      <c r="S31" s="217"/>
      <c r="T31" s="217"/>
      <c r="U31" s="395"/>
      <c r="V31" s="395"/>
      <c r="W31" s="394"/>
      <c r="X31" s="394"/>
      <c r="Y31" s="248"/>
      <c r="Z31" s="393"/>
      <c r="AA31" s="368"/>
      <c r="AB31" s="368"/>
      <c r="AC31" s="368"/>
      <c r="AD31" s="368"/>
      <c r="AE31" s="368"/>
      <c r="AF31" s="392"/>
      <c r="AG31" s="357"/>
      <c r="AH31" s="357"/>
      <c r="AI31" s="217"/>
      <c r="AJ31" s="259"/>
      <c r="AK31" s="217"/>
      <c r="AL31" s="217"/>
    </row>
    <row r="32" spans="1:38" ht="12.65" customHeight="1">
      <c r="A32" s="248"/>
      <c r="B32" s="217"/>
      <c r="C32" s="394"/>
      <c r="D32" s="394"/>
      <c r="E32" s="248"/>
      <c r="F32" s="393"/>
      <c r="G32" s="368"/>
      <c r="H32" s="357"/>
      <c r="I32" s="357"/>
      <c r="J32" s="357"/>
      <c r="K32" s="357"/>
      <c r="L32" s="357"/>
      <c r="M32" s="357"/>
      <c r="N32" s="357"/>
      <c r="O32" s="217"/>
      <c r="P32" s="217"/>
      <c r="Q32" s="357"/>
      <c r="R32" s="259"/>
      <c r="S32" s="217"/>
      <c r="T32" s="217"/>
      <c r="U32" s="343"/>
      <c r="V32" s="395"/>
      <c r="W32" s="394"/>
      <c r="X32" s="394"/>
      <c r="Y32" s="248"/>
      <c r="Z32" s="393"/>
      <c r="AA32" s="368"/>
      <c r="AB32" s="368"/>
      <c r="AC32" s="368"/>
      <c r="AD32" s="368"/>
      <c r="AE32" s="368"/>
      <c r="AF32" s="392"/>
      <c r="AG32" s="357"/>
      <c r="AH32" s="357"/>
      <c r="AI32" s="217"/>
      <c r="AJ32" s="259"/>
      <c r="AK32" s="217"/>
      <c r="AL32" s="217"/>
    </row>
    <row r="33" spans="1:48" ht="12.65" customHeight="1">
      <c r="A33" s="217"/>
      <c r="B33" s="395"/>
      <c r="C33" s="394"/>
      <c r="D33" s="394"/>
      <c r="E33" s="248"/>
      <c r="F33" s="393"/>
      <c r="G33" s="368"/>
      <c r="H33" s="357"/>
      <c r="I33" s="357"/>
      <c r="J33" s="357"/>
      <c r="K33" s="357"/>
      <c r="L33" s="357"/>
      <c r="M33" s="357"/>
      <c r="N33" s="357"/>
      <c r="O33" s="217"/>
      <c r="P33" s="217"/>
      <c r="Q33" s="357"/>
      <c r="R33" s="259"/>
      <c r="S33" s="217"/>
      <c r="T33" s="217"/>
      <c r="U33" s="354"/>
      <c r="V33" s="354"/>
      <c r="W33" s="394"/>
      <c r="X33" s="394"/>
      <c r="Y33" s="248"/>
      <c r="Z33" s="393"/>
      <c r="AA33" s="368"/>
      <c r="AB33" s="368"/>
      <c r="AC33" s="368"/>
      <c r="AD33" s="368"/>
      <c r="AE33" s="368"/>
      <c r="AF33" s="392"/>
      <c r="AG33" s="357"/>
      <c r="AH33" s="357"/>
      <c r="AI33" s="217"/>
      <c r="AJ33" s="259"/>
      <c r="AK33" s="217"/>
      <c r="AL33" s="217"/>
      <c r="AV33" s="261"/>
    </row>
    <row r="34" spans="1:48" ht="12.65" customHeight="1">
      <c r="A34" s="217"/>
      <c r="B34" s="395"/>
      <c r="C34" s="394"/>
      <c r="D34" s="394"/>
      <c r="E34" s="248"/>
      <c r="F34" s="393"/>
      <c r="G34" s="368"/>
      <c r="H34" s="357"/>
      <c r="I34" s="357"/>
      <c r="J34" s="357"/>
      <c r="K34" s="357"/>
      <c r="L34" s="357"/>
      <c r="M34" s="357"/>
      <c r="N34" s="217"/>
      <c r="O34" s="217"/>
      <c r="P34" s="217"/>
      <c r="Q34" s="217"/>
      <c r="R34" s="217"/>
      <c r="S34" s="217"/>
      <c r="T34" s="217"/>
      <c r="U34" s="217"/>
      <c r="V34" s="217"/>
      <c r="W34" s="217"/>
      <c r="X34" s="329"/>
      <c r="Y34" s="217"/>
      <c r="Z34" s="217"/>
      <c r="AA34" s="259"/>
      <c r="AB34" s="217"/>
      <c r="AC34" s="217"/>
      <c r="AD34" s="217"/>
      <c r="AE34" s="217"/>
      <c r="AF34" s="217"/>
      <c r="AG34" s="217"/>
      <c r="AH34" s="217"/>
      <c r="AI34" s="217"/>
      <c r="AJ34" s="259"/>
      <c r="AK34" s="217"/>
      <c r="AL34" s="217"/>
    </row>
    <row r="35" spans="1:48" ht="12.6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29"/>
      <c r="Y35" s="217"/>
      <c r="Z35" s="217"/>
      <c r="AA35" s="217"/>
      <c r="AB35" s="217"/>
      <c r="AC35" s="217"/>
      <c r="AD35" s="217"/>
      <c r="AE35" s="402"/>
      <c r="AF35" s="217"/>
      <c r="AG35" s="217"/>
      <c r="AH35" s="217"/>
      <c r="AI35" s="217"/>
      <c r="AJ35" s="217"/>
      <c r="AK35" s="217"/>
      <c r="AL35" s="217"/>
    </row>
    <row r="36" spans="1:48" ht="12.65" customHeight="1">
      <c r="A36" s="217"/>
      <c r="B36" s="248"/>
      <c r="C36" s="217"/>
      <c r="D36" s="217"/>
      <c r="E36" s="217"/>
      <c r="F36" s="217"/>
      <c r="G36" s="217"/>
      <c r="H36" s="217"/>
      <c r="I36" s="217"/>
      <c r="J36" s="217"/>
      <c r="K36" s="217"/>
      <c r="L36" s="217"/>
      <c r="M36" s="217"/>
      <c r="N36" s="237"/>
      <c r="O36" s="237"/>
      <c r="P36" s="237"/>
      <c r="Q36" s="237"/>
      <c r="R36" s="237"/>
      <c r="S36" s="237"/>
      <c r="T36" s="237"/>
      <c r="U36" s="237"/>
      <c r="V36" s="237"/>
      <c r="W36" s="237"/>
      <c r="X36" s="237"/>
      <c r="Y36" s="237"/>
      <c r="Z36" s="217"/>
      <c r="AA36" s="217"/>
      <c r="AB36" s="217"/>
      <c r="AC36" s="217"/>
      <c r="AD36" s="237"/>
      <c r="AE36" s="237"/>
      <c r="AF36" s="237"/>
      <c r="AG36" s="329"/>
      <c r="AH36" s="368"/>
      <c r="AI36" s="237"/>
      <c r="AJ36" s="237"/>
      <c r="AK36" s="237"/>
      <c r="AL36" s="237"/>
    </row>
    <row r="37" spans="1:48" ht="18.649999999999999" hidden="1" customHeight="1">
      <c r="A37" s="237"/>
      <c r="B37" s="248"/>
      <c r="C37" s="217"/>
      <c r="D37" s="217"/>
      <c r="E37" s="21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329"/>
      <c r="AH37" s="368"/>
      <c r="AI37" s="237"/>
      <c r="AJ37" s="237"/>
      <c r="AK37" s="237"/>
      <c r="AL37" s="237"/>
    </row>
    <row r="38" spans="1:48" ht="18.649999999999999" hidden="1" customHeight="1">
      <c r="A38" s="237"/>
      <c r="B38" s="248"/>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8.649999999999999" customHeight="1">
      <c r="A39" s="243" t="s">
        <v>701</v>
      </c>
      <c r="B39" s="237"/>
      <c r="C39" s="237"/>
      <c r="D39" s="237"/>
      <c r="E39" s="237"/>
      <c r="F39" s="237"/>
      <c r="G39" s="237"/>
      <c r="H39" s="237"/>
      <c r="I39" s="237"/>
      <c r="J39" s="237"/>
      <c r="K39" s="237"/>
      <c r="L39" s="237"/>
      <c r="M39" s="237"/>
      <c r="N39" s="245"/>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65" customHeight="1">
      <c r="A40" s="53" t="s">
        <v>700</v>
      </c>
      <c r="B40" s="237"/>
      <c r="C40" s="245"/>
      <c r="D40" s="245"/>
      <c r="E40" s="245"/>
      <c r="F40" s="245"/>
      <c r="G40" s="245"/>
      <c r="H40" s="245"/>
      <c r="I40" s="245"/>
      <c r="J40" s="245"/>
      <c r="K40" s="245"/>
      <c r="L40" s="245"/>
      <c r="M40" s="245"/>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651</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65" customHeight="1">
      <c r="A42" s="53" t="s">
        <v>652</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65" customHeight="1">
      <c r="A43" s="53" t="s">
        <v>401</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75" customHeight="1">
      <c r="A44" s="243" t="s">
        <v>655</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row>
    <row r="45" spans="1:48" ht="15.75" customHeight="1">
      <c r="A45" s="243" t="s">
        <v>653</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row>
    <row r="46" spans="1:48" ht="15.75" customHeight="1">
      <c r="A46" s="53" t="s">
        <v>248</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402" t="s">
        <v>466</v>
      </c>
      <c r="AG46" s="401"/>
      <c r="AH46" s="443">
        <f>SUM(F11:G19)</f>
        <v>104560</v>
      </c>
      <c r="AI46" s="237"/>
      <c r="AJ46" s="237"/>
      <c r="AK46" s="237"/>
      <c r="AL46" s="237"/>
    </row>
    <row r="47" spans="1:48" ht="15.65" customHeight="1">
      <c r="A47" s="53" t="s">
        <v>250</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row>
    <row r="48" spans="1:48" ht="12" customHeight="1">
      <c r="A48" s="442" t="s">
        <v>366</v>
      </c>
      <c r="B48" s="237"/>
      <c r="C48" s="237"/>
      <c r="D48" s="237"/>
      <c r="E48" s="237"/>
      <c r="F48" s="237"/>
      <c r="G48" s="237"/>
      <c r="H48" s="237"/>
      <c r="I48" s="237"/>
      <c r="J48" s="237"/>
      <c r="K48" s="237"/>
      <c r="L48" s="237"/>
      <c r="M48" s="237"/>
    </row>
  </sheetData>
  <sheetProtection algorithmName="SHA-512" hashValue="Ub5TBIjyDk7ZyU+RbIdI0j+6wJSF0E+UlXhSSSlo+zH24cSiaYqblWgh/VQuXLiC5+apVtFdwCw9iTRWL0iMhQ==" saltValue="du5KnalduFGHrZflECHgpA==" spinCount="100000" sheet="1" scenarios="1" formatCells="0" autoFilter="0"/>
  <protectedRanges>
    <protectedRange sqref="O43" name="範囲1_1"/>
  </protectedRanges>
  <mergeCells count="55">
    <mergeCell ref="AD4:AG4"/>
    <mergeCell ref="D5:F5"/>
    <mergeCell ref="U4:W4"/>
    <mergeCell ref="X5:Z5"/>
    <mergeCell ref="AD5:AG5"/>
    <mergeCell ref="X4:Z4"/>
    <mergeCell ref="L16:M16"/>
    <mergeCell ref="L17:M17"/>
    <mergeCell ref="F17:G17"/>
    <mergeCell ref="L10:M10"/>
    <mergeCell ref="L12:M12"/>
    <mergeCell ref="A2:B2"/>
    <mergeCell ref="C2:G2"/>
    <mergeCell ref="L2:M2"/>
    <mergeCell ref="D4:F4"/>
    <mergeCell ref="G4:T4"/>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A6:AH6"/>
    <mergeCell ref="AA7:AH7"/>
    <mergeCell ref="C15:D15"/>
    <mergeCell ref="F11:M11"/>
    <mergeCell ref="X7:Z7"/>
    <mergeCell ref="X6:Z6"/>
    <mergeCell ref="L13:M13"/>
    <mergeCell ref="C14:D14"/>
    <mergeCell ref="L15:M15"/>
  </mergeCells>
  <phoneticPr fontId="3"/>
  <conditionalFormatting sqref="F11:F12 H12:L12 F13:M16 F18:M19">
    <cfRule type="expression" dxfId="0" priority="1">
      <formula>OR($D$8="日",$D$8="月",$D$8="火")</formula>
    </cfRule>
  </conditionalFormatting>
  <dataValidations disablePrompts="1"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小林 峻大</cp:lastModifiedBy>
  <cp:revision/>
  <cp:lastPrinted>2024-10-29T05:41:18Z</cp:lastPrinted>
  <dcterms:created xsi:type="dcterms:W3CDTF">2021-05-13T05:14:41Z</dcterms:created>
  <dcterms:modified xsi:type="dcterms:W3CDTF">2025-03-14T07:35:23Z</dcterms:modified>
  <cp:category/>
  <cp:contentStatus/>
</cp:coreProperties>
</file>